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10 в Министерство\папка4. Обоснование стоимости проектов\О_1.1.2-2 ОЛЯ\"/>
    </mc:Choice>
  </mc:AlternateContent>
  <xr:revisionPtr revIDLastSave="0" documentId="13_ncr:1_{D3A01086-C322-499B-A99E-568803DF2076}" xr6:coauthVersionLast="47" xr6:coauthVersionMax="47" xr10:uidLastSave="{00000000-0000-0000-0000-000000000000}"/>
  <bookViews>
    <workbookView xWindow="-120" yWindow="-120" windowWidth="29040" windowHeight="15840" tabRatio="801" activeTab="3" xr2:uid="{191DED81-8ED1-477B-A188-32F602FBA895}"/>
  </bookViews>
  <sheets>
    <sheet name="Сводка затрат" sheetId="6" r:id="rId1"/>
    <sheet name="ССРСС " sheetId="5" r:id="rId2"/>
    <sheet name="Цена МАТ и ОБ по ТКП" sheetId="7" r:id="rId3"/>
    <sheet name="ИЦИ" sheetId="8" r:id="rId4"/>
    <sheet name="02-01-01СМР ВЛ" sheetId="1" r:id="rId5"/>
    <sheet name="02-01-02СМР ВЛИ" sheetId="2" r:id="rId6"/>
    <sheet name="02-01-03СМР КСО " sheetId="4" r:id="rId7"/>
    <sheet name="02-01-04СМР КТПН" sheetId="3" r:id="rId8"/>
  </sheets>
  <externalReferences>
    <externalReference r:id="rId9"/>
  </externalReferences>
  <definedNames>
    <definedName name="_xlnm._FilterDatabase" localSheetId="3" hidden="1">ИЦИ!$A$3:$H$8</definedName>
    <definedName name="_xlnm.Print_Titles" localSheetId="4">'02-01-01СМР ВЛ'!$27:$27</definedName>
    <definedName name="_xlnm.Print_Titles" localSheetId="5">'02-01-02СМР ВЛИ'!$27:$27</definedName>
    <definedName name="_xlnm.Print_Titles" localSheetId="6">'02-01-03СМР КСО '!$28:$28</definedName>
    <definedName name="_xlnm.Print_Titles" localSheetId="7">'02-01-04СМР КТПН'!$28:$28</definedName>
    <definedName name="_xlnm.Print_Titles" localSheetId="1">'ССРСС '!$24:$24</definedName>
    <definedName name="Здания_КРУЭ__ЗРУ__укомплектованных_оборудованием" localSheetId="3">[1]Таблица!$B$694:$B$697</definedName>
    <definedName name="Здания_КРУЭ__ЗРУ__укомплектованных_оборудованием" localSheetId="2">[1]Таблица!$B$694:$B$697</definedName>
    <definedName name="Здания_КРУЭ__ЗРУ__укомплектованных_оборудованием">#REF!</definedName>
    <definedName name="_xlnm.Print_Area" localSheetId="4">'02-01-01СМР ВЛ'!$A$1:$P$108</definedName>
    <definedName name="_xlnm.Print_Area" localSheetId="5">'02-01-02СМР ВЛИ'!$A$1:$P$104</definedName>
    <definedName name="_xlnm.Print_Area" localSheetId="6">'02-01-03СМР КСО '!$A$1:$P$101</definedName>
    <definedName name="_xlnm.Print_Area" localSheetId="7">'02-01-04СМР КТПН'!$A$1:$P$153</definedName>
    <definedName name="_xlnm.Print_Area" localSheetId="1">'ССРСС '!$A$1:$H$64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7" l="1"/>
  <c r="H8" i="7"/>
  <c r="D7" i="8" l="1"/>
  <c r="D8" i="8"/>
  <c r="E10" i="7"/>
  <c r="H10" i="7" s="1"/>
  <c r="E9" i="7"/>
  <c r="H9" i="7" s="1"/>
  <c r="E8" i="7"/>
  <c r="A8" i="7" l="1"/>
  <c r="A9" i="7" s="1"/>
  <c r="A10" i="7" s="1"/>
  <c r="H7" i="7"/>
  <c r="H6" i="7"/>
  <c r="A5" i="7" l="1"/>
  <c r="A6" i="7" s="1"/>
  <c r="A7" i="7" s="1"/>
  <c r="G8" i="8"/>
  <c r="G7" i="8"/>
  <c r="I6" i="8"/>
  <c r="D6" i="8"/>
  <c r="D5" i="8"/>
  <c r="G5" i="8" s="1"/>
  <c r="H5" i="7"/>
  <c r="H4" i="7"/>
  <c r="I5" i="8" l="1"/>
  <c r="G6" i="8"/>
  <c r="D26" i="6" l="1"/>
  <c r="I17" i="6"/>
  <c r="L16" i="6"/>
  <c r="L17" i="6"/>
  <c r="L20" i="6" s="1"/>
  <c r="L18" i="6"/>
  <c r="L19" i="6"/>
  <c r="L15" i="6"/>
  <c r="J8" i="6"/>
  <c r="J15" i="6" s="1"/>
  <c r="J20" i="6" s="1"/>
  <c r="J29" i="6" s="1"/>
  <c r="K5" i="6"/>
  <c r="K6" i="6" s="1"/>
  <c r="J5" i="6"/>
  <c r="J6" i="6" s="1"/>
  <c r="I5" i="6"/>
  <c r="I6" i="6" s="1"/>
  <c r="H5" i="6"/>
  <c r="H6" i="6" s="1"/>
  <c r="K26" i="6"/>
  <c r="J26" i="6"/>
  <c r="I26" i="6"/>
  <c r="H26" i="6"/>
  <c r="L26" i="6" s="1"/>
  <c r="K25" i="6"/>
  <c r="J25" i="6"/>
  <c r="I25" i="6"/>
  <c r="H25" i="6"/>
  <c r="L25" i="6" s="1"/>
  <c r="K24" i="6"/>
  <c r="J24" i="6"/>
  <c r="I24" i="6"/>
  <c r="H24" i="6"/>
  <c r="K23" i="6"/>
  <c r="J23" i="6"/>
  <c r="I23" i="6"/>
  <c r="H23" i="6"/>
  <c r="L23" i="6" s="1"/>
  <c r="K22" i="6"/>
  <c r="I22" i="6"/>
  <c r="H22" i="6"/>
  <c r="K19" i="6"/>
  <c r="J19" i="6"/>
  <c r="I19" i="6"/>
  <c r="H19" i="6"/>
  <c r="K18" i="6"/>
  <c r="J18" i="6"/>
  <c r="I18" i="6"/>
  <c r="H18" i="6"/>
  <c r="K17" i="6"/>
  <c r="J17" i="6"/>
  <c r="H17" i="6"/>
  <c r="K16" i="6"/>
  <c r="J16" i="6"/>
  <c r="I16" i="6"/>
  <c r="H16" i="6"/>
  <c r="K15" i="6"/>
  <c r="K20" i="6" s="1"/>
  <c r="K29" i="6" s="1"/>
  <c r="I15" i="6"/>
  <c r="H15" i="6"/>
  <c r="K13" i="6"/>
  <c r="H13" i="6"/>
  <c r="L12" i="6"/>
  <c r="L11" i="6"/>
  <c r="L9" i="6"/>
  <c r="J13" i="6" l="1"/>
  <c r="I27" i="6"/>
  <c r="I30" i="6" s="1"/>
  <c r="L24" i="6"/>
  <c r="J22" i="6"/>
  <c r="J27" i="6" s="1"/>
  <c r="J30" i="6" s="1"/>
  <c r="L8" i="6"/>
  <c r="L13" i="6" s="1"/>
  <c r="L22" i="6"/>
  <c r="I20" i="6"/>
  <c r="I29" i="6" s="1"/>
  <c r="H20" i="6"/>
  <c r="H29" i="6" s="1"/>
  <c r="K27" i="6"/>
  <c r="K30" i="6" s="1"/>
  <c r="L6" i="6"/>
  <c r="H27" i="6"/>
  <c r="H30" i="6" s="1"/>
  <c r="L5" i="6"/>
  <c r="L27" i="6" l="1"/>
  <c r="L30" i="6"/>
  <c r="C26" i="6" s="1"/>
  <c r="C25" i="6"/>
  <c r="C24" i="6"/>
  <c r="C23" i="6"/>
  <c r="C22" i="6"/>
  <c r="C21" i="6"/>
  <c r="C20" i="6"/>
  <c r="L29" i="6" l="1"/>
  <c r="C6" i="6"/>
</calcChain>
</file>

<file path=xl/sharedStrings.xml><?xml version="1.0" encoding="utf-8"?>
<sst xmlns="http://schemas.openxmlformats.org/spreadsheetml/2006/main" count="1679" uniqueCount="492">
  <si>
    <t>СОГЛАСОВАНО:</t>
  </si>
  <si>
    <t>УТВЕРЖДАЮ:</t>
  </si>
  <si>
    <t/>
  </si>
  <si>
    <t>"____" ________________ 2025 года</t>
  </si>
  <si>
    <t>O_1.1.2-2 
Реконструкция электрических сетей  0,4-10(6)кВ в городе Вихоревка Братского района, по ул. Пионерская, ул.Бича, ул.Щетинкина, ул.Дворянова (ВЛ - 0,15км, ВЛИ - 0,15км, замена КТПН - 3шт общей мощностью 1,66 МВА без увеличения ранее присоединенной максимальной мощности, замена ячеек КСО - 5шт)</t>
  </si>
  <si>
    <t>(наименование стройки)</t>
  </si>
  <si>
    <t>ЛОКАЛЬНЫЙ РЕСУРСНЫЙ СМЕТНЫЙ РАСЧЕТ № 02-01-01</t>
  </si>
  <si>
    <t>(локальная смета)</t>
  </si>
  <si>
    <t xml:space="preserve">на СМР ВЛ-10кВ, </t>
  </si>
  <si>
    <t>(наименование работ и затрат, наименование объекта)</t>
  </si>
  <si>
    <t>Основание:</t>
  </si>
  <si>
    <t>Сметная стоимость</t>
  </si>
  <si>
    <t>тыс.руб.</t>
  </si>
  <si>
    <t xml:space="preserve">   строительных работ</t>
  </si>
  <si>
    <t xml:space="preserve">   монтажных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</si>
  <si>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</si>
  <si>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</si>
  <si>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</si>
  <si>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</si>
  <si>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ценах по состоянию на </t>
  </si>
  <si>
    <t>4 кв. 2024г.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</si>
  <si>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</si>
  <si>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</si>
  <si>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</si>
  <si>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</si>
  <si>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</si>
  <si>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текущих (прогнозных) ценах, руб.</t>
  </si>
  <si>
    <t>Т/з осн.
раб.
Всего</t>
  </si>
  <si>
    <t>Т/з мех. Всего</t>
  </si>
  <si>
    <t>на ед.</t>
  </si>
  <si>
    <t>всего</t>
  </si>
  <si>
    <t>Всего</t>
  </si>
  <si>
    <t>В том числе</t>
  </si>
  <si>
    <t>Осн.З/п</t>
  </si>
  <si>
    <t>Эк.Маш</t>
  </si>
  <si>
    <t>З/пМех</t>
  </si>
  <si>
    <t>Мат.</t>
  </si>
  <si>
    <t>Раздел 1. ВЛ-6-10кВ</t>
  </si>
  <si>
    <t>Демонтажные работы</t>
  </si>
  <si>
    <t>1</t>
  </si>
  <si>
    <t>ГЭСН33-04-040-03</t>
  </si>
  <si>
    <t>Демонтаж: 3-х проводов ВЛ 6-10 кВ с одной опоры</t>
  </si>
  <si>
    <t>шт</t>
  </si>
  <si>
    <t>2</t>
  </si>
  <si>
    <t>ГЭСН33-04-042-03</t>
  </si>
  <si>
    <t>Демонтаж опор ВЛ 0,38-10 кВ: без приставок одностоечных с двумя подкосами</t>
  </si>
  <si>
    <t>3</t>
  </si>
  <si>
    <t>ГЭСН33-04-042-02</t>
  </si>
  <si>
    <t>Демонтаж опор ВЛ 0,38-10 кВ: без приставок одностоечных с подкосом</t>
  </si>
  <si>
    <t>4</t>
  </si>
  <si>
    <t>ГЭСН33-04-042-01</t>
  </si>
  <si>
    <t>Демонтаж опор ВЛ 0,38-10 кВ: без приставок одностоечных</t>
  </si>
  <si>
    <t>Развозка опор, материалов опор</t>
  </si>
  <si>
    <t>5</t>
  </si>
  <si>
    <t>ГЭСН33-04-016-02</t>
  </si>
  <si>
    <t>Развозка конструкций и материалов опор ВЛ 0,38-10 кВ по трассе: одностоечных железобетонных опор</t>
  </si>
  <si>
    <t>6</t>
  </si>
  <si>
    <t>ГЭСН33-04-016-05</t>
  </si>
  <si>
    <t>Развозка конструкций и материалов опор ВЛ 0,38-10 кВ по трассе: материалов оснастки одностоечных опор</t>
  </si>
  <si>
    <t>7</t>
  </si>
  <si>
    <t>ГЭСН33-04-016-06</t>
  </si>
  <si>
    <t>Развозка конструкций и материалов опор ВЛ 0,38-10 кВ по трассе: материалов оснастки сложных опор</t>
  </si>
  <si>
    <t>Установка опор</t>
  </si>
  <si>
    <t>8</t>
  </si>
  <si>
    <t>ГЭСН33-04-003-01</t>
  </si>
  <si>
    <t>Установка железобетонных опор ВЛ 0,38; 6-10 кВ с траверсами без приставок: одностоечных</t>
  </si>
  <si>
    <t>9</t>
  </si>
  <si>
    <t>05.1.02.07-0070</t>
  </si>
  <si>
    <t>Стойки опор железобетонные, объем до 0,5 м3, бетон В30, расход арматуры от 150 до 200 кг/м3</t>
  </si>
  <si>
    <t>м3</t>
  </si>
  <si>
    <t>10</t>
  </si>
  <si>
    <t>ГЭСН33-04-003-02</t>
  </si>
  <si>
    <t>Установка железобетонных опор ВЛ 0,38; 6-10 кВ с траверсами без приставок: одностоечных с одним подкосом</t>
  </si>
  <si>
    <t>11</t>
  </si>
  <si>
    <t>12</t>
  </si>
  <si>
    <t>ГЭСН33-04-003-03</t>
  </si>
  <si>
    <t>Установка железобетонных опор ВЛ 0,38; 6-10 кВ с траверсами без приставок: одностоечных с двумя подкосами</t>
  </si>
  <si>
    <t>13</t>
  </si>
  <si>
    <t>14</t>
  </si>
  <si>
    <t>25.2.02.04-0024
кронштейн У1</t>
  </si>
  <si>
    <t>Кронштейны</t>
  </si>
  <si>
    <t>т</t>
  </si>
  <si>
    <t>15</t>
  </si>
  <si>
    <t>07.2.07.04-0007
траверсы ТМ3, ТМ5, ТМ6</t>
  </si>
  <si>
    <t>Конструкции стальные индивидуального изготовления из сортового проката )</t>
  </si>
  <si>
    <t>16</t>
  </si>
  <si>
    <t>20.1.02.22-0024</t>
  </si>
  <si>
    <t>Ушко У-7-16</t>
  </si>
  <si>
    <t>17</t>
  </si>
  <si>
    <t>08.1.02.11-0023
хомуты Х1,2, стяжка Г1, накладки ОГ2,5,8, оголовок ОГ1</t>
  </si>
  <si>
    <t>Поковки простые строительные (скобы, закрепы, хомуты), масса до 1,6 кг</t>
  </si>
  <si>
    <t>кг</t>
  </si>
  <si>
    <t>Подвеска провода АС-70</t>
  </si>
  <si>
    <t>18</t>
  </si>
  <si>
    <t>ГЭСН33-04-009-06</t>
  </si>
  <si>
    <t>Подвеска проводов ВЛ 6-10 кВ в населенной местности сечением: свыше 35 мм2 с помощью механизмов, (3 провода) при 10 опорах на км линии</t>
  </si>
  <si>
    <t>км</t>
  </si>
  <si>
    <t>19</t>
  </si>
  <si>
    <t>21.2.01.02-0087</t>
  </si>
  <si>
    <t>Провод неизолированный для воздушных линий электропередачи АС 70/72</t>
  </si>
  <si>
    <t>20</t>
  </si>
  <si>
    <t>25.3.07.01-1002</t>
  </si>
  <si>
    <t>Изолятор штыревой ШС 10-Е</t>
  </si>
  <si>
    <t>21</t>
  </si>
  <si>
    <t>22.2.01.03-0003
ПС-70Е</t>
  </si>
  <si>
    <t>Изолятор подвесной стеклянный ПСД-70Е</t>
  </si>
  <si>
    <t>22</t>
  </si>
  <si>
    <t>20.1.02.14-1014</t>
  </si>
  <si>
    <t>Серьга СР-7-16</t>
  </si>
  <si>
    <t>23</t>
  </si>
  <si>
    <t>25.3.14.01-1606</t>
  </si>
  <si>
    <t>Скоба СК-7-1А</t>
  </si>
  <si>
    <t>24</t>
  </si>
  <si>
    <t>25</t>
  </si>
  <si>
    <t>20.2.02.04-0006</t>
  </si>
  <si>
    <t>Колпачки полиэтиленовые К-6</t>
  </si>
  <si>
    <t>100 шт</t>
  </si>
  <si>
    <t>26</t>
  </si>
  <si>
    <t>20.1.01.11-0021</t>
  </si>
  <si>
    <t>Зажим плашечный соединительный ПС-2-1</t>
  </si>
  <si>
    <t>27</t>
  </si>
  <si>
    <t>20.5.04.04-0006</t>
  </si>
  <si>
    <t>Зажим натяжной клиновой (клин 2) НКК-1-1Б</t>
  </si>
  <si>
    <t>28</t>
  </si>
  <si>
    <t>20.1.01.02-0046</t>
  </si>
  <si>
    <t>Зажимы аппаратные прессуемые А2А-50-Т</t>
  </si>
  <si>
    <t>29</t>
  </si>
  <si>
    <t>20.1.01.11-0004</t>
  </si>
  <si>
    <t>Зажим плашечный соединительный ПА 2-2</t>
  </si>
  <si>
    <t>30</t>
  </si>
  <si>
    <t>25.1.06.03-0011</t>
  </si>
  <si>
    <t>Знаки нумерации опор контактной сети, стальные, оцинкованные, размеры 260х140 мм, толщина 0,8 мм (предупреждающий плакат)</t>
  </si>
  <si>
    <t>Заземление</t>
  </si>
  <si>
    <t>34</t>
  </si>
  <si>
    <t>ГЭСН33-03-004-01
3 эл-да  L=4м</t>
  </si>
  <si>
    <t>Забивка вертикальных заземлителей механизированная на глубину до 5 м</t>
  </si>
  <si>
    <t>35</t>
  </si>
  <si>
    <t>08.3.04.02-0095
круг 20мм</t>
  </si>
  <si>
    <t>Прокат стальной горячекатаный круглый, марки стали Ст3сп, Ст3пс, диаметр 14-50 мм</t>
  </si>
  <si>
    <t>37</t>
  </si>
  <si>
    <t>25.2.02.11-0051</t>
  </si>
  <si>
    <t>Скрепы для фиксации на промежуточных опорах, размер 20 мм (Скрепа NС20)</t>
  </si>
  <si>
    <t>38</t>
  </si>
  <si>
    <t>ГЭСНм08-02-472-09</t>
  </si>
  <si>
    <t>Проводник заземляющий открыто по строительным основаниям: из круглой стали диаметром 12 мм</t>
  </si>
  <si>
    <t>100 м</t>
  </si>
  <si>
    <t>40</t>
  </si>
  <si>
    <t>ГЭСНм08-02-472-07</t>
  </si>
  <si>
    <t>Проводник заземляющий открыто по строительным основаниям: из полосовой стали сечением 160 мм2</t>
  </si>
  <si>
    <t>41</t>
  </si>
  <si>
    <t>08.3.07.01-0071
полоса 40*5</t>
  </si>
  <si>
    <t>Прокат стальной горячекатаный полосовой, марки стали Ст3сп, Ст3пс, размеры 40х5 мм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</si>
  <si>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</si>
  <si>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</si>
  <si>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</si>
  <si>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</si>
  <si>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</si>
  <si>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</si>
  <si>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</si>
  <si>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</si>
  <si>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</si>
  <si>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</si>
  <si>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</si>
  <si>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</si>
  <si>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</si>
  <si>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</si>
  <si>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</si>
  <si>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</si>
  <si>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</si>
  <si>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</si>
  <si>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</si>
  <si>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 xml:space="preserve">     справочно:</t>
  </si>
  <si>
    <t xml:space="preserve">          Затраты труда рабочих</t>
  </si>
  <si>
    <t xml:space="preserve">          Затраты труда машинистов</t>
  </si>
  <si>
    <t xml:space="preserve">Составил:  ____________________________ </t>
  </si>
  <si>
    <t>[должность, подпись (инициалы, фамилия)]</t>
  </si>
  <si>
    <t xml:space="preserve">Проверил:  ____________________________ </t>
  </si>
  <si>
    <t>O_1.1.2-2 Реконструкция электрических сетей  0,4-10(6)кВ в городе Вихоревка Братского района, по ул. Пионерская, ул.Бича, ул.Щетинкина, ул.Дворянова (ВЛ - 0,15км, ВЛИ - 0,15км, замена КТПН - 3шт общей мощностью 1,66 МВА без увеличения ранее присоединенной максимальной мощности, замена ячеек КСО - 5шт)</t>
  </si>
  <si>
    <t>ЛОКАЛЬНЫЙ РЕСУРСНЫЙ СМЕТНЫЙ РАСЧЕТ № 02-01-02</t>
  </si>
  <si>
    <t xml:space="preserve">на СМР ВЛИ-0,4 кВ, </t>
  </si>
  <si>
    <t>Раздел 1. ВЛ-0,4кВ</t>
  </si>
  <si>
    <t>ГЭСН33-04-040-01</t>
  </si>
  <si>
    <t>Демонтаж: 3-х проводов ВЛ 0,38 кВ с одной опоры</t>
  </si>
  <si>
    <t>ГЭСН33-04-040-02</t>
  </si>
  <si>
    <t>Демонтаж: одного дополнительного провода с одной опоры</t>
  </si>
  <si>
    <t>22.2.02.23-0161</t>
  </si>
  <si>
    <t>Узел крепления укоса У-1</t>
  </si>
  <si>
    <t>Подвеска проводов</t>
  </si>
  <si>
    <t>ГЭСН33-04-017-01</t>
  </si>
  <si>
    <t>Подвеска провода СИП-2 напряжением от 0,4 кВ до 1 кВ на опорах, при 32 опорах на км линии: с использованием автогидроподъемника</t>
  </si>
  <si>
    <t>1000 м</t>
  </si>
  <si>
    <t>21.2.01.01-0038</t>
  </si>
  <si>
    <t>Провод самонесущий изолированный СИП-2 3х95+1х95-0,6/1</t>
  </si>
  <si>
    <t>20.1.01.15-0012</t>
  </si>
  <si>
    <t>Зажимы соединительные изолированные</t>
  </si>
  <si>
    <t>25.2.02.04-0003</t>
  </si>
  <si>
    <t>Комплект промежуточной подвески для подвешивания самонесущих кабелей сечением 16-95 мм2, предельная нагрузка 12-20 кН в составе кронштейн из высокопрочного коррозионностойкого алюминиевого сплава и пластикового подвеса</t>
  </si>
  <si>
    <t>компл</t>
  </si>
  <si>
    <t>20.2.02.04-0012</t>
  </si>
  <si>
    <t>Колпачки изолирующие, диапазон сечений 16-150 мм2</t>
  </si>
  <si>
    <t>31</t>
  </si>
  <si>
    <t>01.7.07.29-0241</t>
  </si>
  <si>
    <t>Хомуты (стяжки) атмосферостойкие из нейлона, цвет черный, размеры 370х4,8 мм</t>
  </si>
  <si>
    <t>10 шт</t>
  </si>
  <si>
    <t>32</t>
  </si>
  <si>
    <t>Скрепы для фиксации на промежуточных опорах, размер 20 мм</t>
  </si>
  <si>
    <t>20.1.02.07-1016</t>
  </si>
  <si>
    <t>Наконечники изолированные герметичные под опрессовку, с алюминиевой клеммой, диапазон сечений 95 мм2</t>
  </si>
  <si>
    <t>36</t>
  </si>
  <si>
    <t>20.1.02.07-1012</t>
  </si>
  <si>
    <t>Наконечники изолированные герметичные под опрессовку, с алюминиевой клеммой, диапазон сечений 50 мм2</t>
  </si>
  <si>
    <t>ГЭСН33-04-013-07</t>
  </si>
  <si>
    <t>Устройство ответвлений от ВЛИ-0,38 кВ к зданиям при количестве проводов в ответвлении 2: с использованием автогидроподъемника</t>
  </si>
  <si>
    <t>ответвление</t>
  </si>
  <si>
    <t>39</t>
  </si>
  <si>
    <t>21.2.01.01-0062</t>
  </si>
  <si>
    <t>Провод самонесущий изолированный СИП-4 2х16-0,6/1</t>
  </si>
  <si>
    <t>48</t>
  </si>
  <si>
    <t>ГЭСН33-04-013-09</t>
  </si>
  <si>
    <t>Устройство ответвлений от ВЛИ-0,38 кВ к зданиям при количестве проводов в ответвлении 4: с использованием автогидроподъемника</t>
  </si>
  <si>
    <t>49</t>
  </si>
  <si>
    <t>21.2.01.01-0065</t>
  </si>
  <si>
    <t>Провод самонесущий изолированный СИП-4 4х16-0,6/1</t>
  </si>
  <si>
    <t>64</t>
  </si>
  <si>
    <t>ГЭСНм08-02-471-04</t>
  </si>
  <si>
    <t>Заземлитель вертикальный из круглой стали диаметром: 16 мм (20мм)</t>
  </si>
  <si>
    <t>65</t>
  </si>
  <si>
    <t>08.3.04.02-0095</t>
  </si>
  <si>
    <t>Прокат стальной горячекатаный круглый, марки стали Ст3сп, Ст3пс, диаметр 14-50 мм (20мм), L=2,5м</t>
  </si>
  <si>
    <t>66</t>
  </si>
  <si>
    <t>67</t>
  </si>
  <si>
    <t>08.3.04.02-0063</t>
  </si>
  <si>
    <t>Прокат стальной горячекатаный круглый, марки стали Ст3сп, Ст3пс, диаметр 5-12 мм (10 мм)</t>
  </si>
  <si>
    <t>68</t>
  </si>
  <si>
    <t>ГЭСН01-02-057-02</t>
  </si>
  <si>
    <t>Разработка грунта вручную в траншеях глубиной до 2 м без креплений с откосами, группа грунтов: 2</t>
  </si>
  <si>
    <t>100 м3</t>
  </si>
  <si>
    <t>69</t>
  </si>
  <si>
    <t>ГЭСН33-04-015-01</t>
  </si>
  <si>
    <t>Устройство шин заземления опор ВЛ и подстанций</t>
  </si>
  <si>
    <t>10 м</t>
  </si>
  <si>
    <t>70</t>
  </si>
  <si>
    <t>08.3.07.01-0420</t>
  </si>
  <si>
    <t>Прокат стальной горячекатаный полосовой, марки стали 09Г2С, 12Г2С, размеры 40х6 мм</t>
  </si>
  <si>
    <t>71</t>
  </si>
  <si>
    <t>ГЭСН01-02-061-01</t>
  </si>
  <si>
    <t>Засыпка вручную траншей, пазух котлованов и ям, группа грунтов: 1</t>
  </si>
  <si>
    <t>ЛОКАЛЬНЫЙ РЕСУРСНЫЙ СМЕТНЫЙ РАСЧЕТ № 02-01-04</t>
  </si>
  <si>
    <t>на СМР КТПН</t>
  </si>
  <si>
    <t xml:space="preserve">на СМР КТПН, </t>
  </si>
  <si>
    <t xml:space="preserve">   оборудования</t>
  </si>
  <si>
    <t>Раздел 1. Демонтажные работы.</t>
  </si>
  <si>
    <t>КТПН-250кВА с ТМГ</t>
  </si>
  <si>
    <t>ГЭСН33-04-029-06</t>
  </si>
  <si>
    <t>Демонтаж оборудования для комплектных трансформаторных подстанций киоскового типа: тупиковых подстанций с воздушными вводами</t>
  </si>
  <si>
    <t>ГЭСНм08-01-062-02</t>
  </si>
  <si>
    <t>Трансформатор силовой, автотрансформатор или масляный реактор, масса: до 3 т</t>
  </si>
  <si>
    <t>КТПН-320кВА с ТМГ</t>
  </si>
  <si>
    <t>КТПН-400кВА с ТМГ</t>
  </si>
  <si>
    <t>Итоги по разделу 1 Демонтажные работы. :</t>
  </si>
  <si>
    <t xml:space="preserve">  Итого по разделу 1 Демонтажные работы.</t>
  </si>
  <si>
    <t>Раздел 2. Монтажные работы</t>
  </si>
  <si>
    <t>Установка оборудования для комплектных трансформаторных подстанций киоскового типа: тупиковых подстанций с воздушными вводами</t>
  </si>
  <si>
    <t>9
О</t>
  </si>
  <si>
    <t>ТЦ_89.1.62.05_38_3811067234_18.06.2025_02_1.1</t>
  </si>
  <si>
    <t>Трансформаторная подстанция КТПН-400кВА</t>
  </si>
  <si>
    <t>10
О</t>
  </si>
  <si>
    <t>ТЦ_89.1.62.05_38_6829048076_01.12.2024_02_2.1</t>
  </si>
  <si>
    <t>Трансформатор ТМГ-400кВА</t>
  </si>
  <si>
    <t>КТПН-630кВА с ТМГ</t>
  </si>
  <si>
    <t>13
О</t>
  </si>
  <si>
    <t>ТЦ_89.1.62.05_38_3811067234_01.12.2024_02_5.1</t>
  </si>
  <si>
    <t>Трансформаторная подстанция КТПН-630кВА</t>
  </si>
  <si>
    <t>14
О</t>
  </si>
  <si>
    <t>ТЦ_89.1.62.05_38_3811067234_18.06.2025_02_3</t>
  </si>
  <si>
    <t>Трансформатор ТМГ-630кВА</t>
  </si>
  <si>
    <t>01.7.04.04-1006</t>
  </si>
  <si>
    <t>Замок</t>
  </si>
  <si>
    <t>ГЭСНм08-01-066-01
ограничитель</t>
  </si>
  <si>
    <t>Разрядник трехфазный напряжением: до 10 кВ</t>
  </si>
  <si>
    <t>Итоги по разделу 2 Монтажные работы :</t>
  </si>
  <si>
    <t xml:space="preserve">     Оборудование</t>
  </si>
  <si>
    <t xml:space="preserve">  Итого по разделу 2 Монтажные работы</t>
  </si>
  <si>
    <t xml:space="preserve">          Оборудование, отсутствующее в ФРСН</t>
  </si>
  <si>
    <t>Реконструкция электрических сетей  0,4-10(6)кВ в городе Вихоревка Братского района, по ул. Пионерская, ул.Бича, ул.Щетинкина, ул.Дворянова (ВЛ - 0,15км, ВЛИ - 0,15км, замена КТПН - 3шт общей мощностью 1,66 МВА без увеличения ранее присоединенной максимальной мощности, замена ячеек КСО - 5шт)</t>
  </si>
  <si>
    <t>ЛОКАЛЬНЫЙ РЕСУРСНЫЙ СМЕТНЫЙ РАСЧЕТ № 02-01-03</t>
  </si>
  <si>
    <t>на СМР  КСО</t>
  </si>
  <si>
    <t xml:space="preserve">на СМР  КСО, </t>
  </si>
  <si>
    <t>4 кв. 2024 г.</t>
  </si>
  <si>
    <t>Раздел 1. РУ-6-10 кВ</t>
  </si>
  <si>
    <t>Демонтаж существующих ячеек в РУ</t>
  </si>
  <si>
    <t>ГЭСНм08-01-084-02</t>
  </si>
  <si>
    <t>Камера сборных распределительных устройств: трансформатора напряжения, линейного ввода, разрядника или разъединителя</t>
  </si>
  <si>
    <t>Монтажные работы</t>
  </si>
  <si>
    <t>ГЭСНм08-01-068-03</t>
  </si>
  <si>
    <t>Шина сборная - одна полоса в фазе, медная или алюминиевая сечением: свыше 500 до 1000 мм2</t>
  </si>
  <si>
    <t>ГЭСНм08-03-573-03</t>
  </si>
  <si>
    <t>Вставка пульта управления угловая напольная глубиной до 700 мм(торцевая)</t>
  </si>
  <si>
    <t>ГЭСНм08-02-472-10</t>
  </si>
  <si>
    <t>Проводник заземляющий из медного изолированного провода сечением 25 мм2 открыто по строительным основаниям(ПуВ -1х25, 2м)</t>
  </si>
  <si>
    <t>ГЭСНм08-02-144-06</t>
  </si>
  <si>
    <t>Присоединение к зажимам жил проводов или кабелей сечением: до 150 мм2</t>
  </si>
  <si>
    <t>Итоги по разделу 1 РУ-6-10 кВ :</t>
  </si>
  <si>
    <t xml:space="preserve">  Итого по разделу 1 РУ-6-10 кВ</t>
  </si>
  <si>
    <t>Раздел 2. Материалы,не учтенные расценками</t>
  </si>
  <si>
    <t>21.2.03.05-0055</t>
  </si>
  <si>
    <t>Провод силовой установочный с медными жилами ПуВ 1х25-450</t>
  </si>
  <si>
    <t>Прокат стальной горячекатаный круглый, марки стали Ст3сп, Ст3пс, диаметр 5-12 мм</t>
  </si>
  <si>
    <t>Итоги по разделу 2 Материалы,не учтенные расценками :</t>
  </si>
  <si>
    <t xml:space="preserve">  Итого по разделу 2 Материалы,не учтенные расценками</t>
  </si>
  <si>
    <t>Раздел 3. Оборудование</t>
  </si>
  <si>
    <t>ТЦ_101_54_3811067234_19.12.2023_01_1.1</t>
  </si>
  <si>
    <t>Камера КСО</t>
  </si>
  <si>
    <t>11
О</t>
  </si>
  <si>
    <t>ТЦ_101_54_3811067234_19.12.2023_02_2.1</t>
  </si>
  <si>
    <t>Торцевая панель КСО</t>
  </si>
  <si>
    <t>12
О</t>
  </si>
  <si>
    <t>ТЦ_101_54_3811067234_19.12.2023_02_3.1</t>
  </si>
  <si>
    <t>Сборные шины</t>
  </si>
  <si>
    <t>Итоги по разделу 3 Оборудование :</t>
  </si>
  <si>
    <t xml:space="preserve">  Итого по разделу 3 Оборудование</t>
  </si>
  <si>
    <t>Приложение № 6</t>
  </si>
  <si>
    <t>Утверждено приказом № 421 от 4 августа 2020 г. Минстроя РФ в редакции приказа № 557 от 7 июля 2022 г.</t>
  </si>
  <si>
    <t>Заказчик</t>
  </si>
  <si>
    <t xml:space="preserve"> </t>
  </si>
  <si>
    <t>(наименование организации)</t>
  </si>
  <si>
    <t>Сводный сметный расчет сметной стоимостью 7 246,77 тыс. руб.</t>
  </si>
  <si>
    <t>(ссылка на документ об утверждении)</t>
  </si>
  <si>
    <t>Составлен в текущем уровне цен 4 кв. 2024 г.</t>
  </si>
  <si>
    <t xml:space="preserve">Составлен в текущем уровне цен 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</si>
  <si>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</si>
  <si>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</si>
  <si>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
(ремонтно- строительных, ремонтно-реставрационных)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</si>
  <si>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</si>
  <si>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</si>
  <si>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</si>
  <si>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</si>
  <si>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02-01-01</t>
  </si>
  <si>
    <t>СМР ВЛ-10кВ</t>
  </si>
  <si>
    <t>02-01-02</t>
  </si>
  <si>
    <t>СМР ВЛИ-0,4 кВ</t>
  </si>
  <si>
    <t>02-01-03</t>
  </si>
  <si>
    <t>СМР  КСО</t>
  </si>
  <si>
    <t>02-01-04</t>
  </si>
  <si>
    <t>СМР КТПН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</si>
  <si>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</si>
  <si>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</si>
  <si>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</si>
  <si>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</si>
  <si>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</si>
  <si>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</si>
  <si>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</si>
  <si>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</si>
  <si>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</si>
  <si>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</si>
  <si>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</si>
  <si>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</si>
  <si>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</si>
  <si>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</si>
  <si>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</si>
  <si>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НДС-20%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</si>
  <si>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</si>
  <si>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</si>
  <si>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</si>
  <si>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</si>
  <si>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</si>
  <si>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</si>
  <si>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в том числе:</t>
  </si>
  <si>
    <t>ОТ</t>
  </si>
  <si>
    <t>ЭМ</t>
  </si>
  <si>
    <t>ОТм</t>
  </si>
  <si>
    <t>М</t>
  </si>
  <si>
    <t>НР</t>
  </si>
  <si>
    <t>СП</t>
  </si>
  <si>
    <t>оборудование</t>
  </si>
  <si>
    <t xml:space="preserve">Руководитель проектной организации </t>
  </si>
  <si>
    <t>()</t>
  </si>
  <si>
    <t>[подпись (инициалы, фамилия)]</t>
  </si>
  <si>
    <t>Главный инженер проекта</t>
  </si>
  <si>
    <t xml:space="preserve">Начальник </t>
  </si>
  <si>
    <t>АО "БЭСК"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</si>
  <si>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</si>
  <si>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</si>
  <si>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</si>
  <si>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</si>
  <si>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</si>
  <si>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</si>
  <si>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</si>
  <si>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</si>
  <si>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</si>
  <si>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</si>
  <si>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</si>
  <si>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на СМР ВЛИ-0,4 кВ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</si>
  <si>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</si>
  <si>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</si>
  <si>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</si>
  <si>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</si>
  <si>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</si>
  <si>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</si>
  <si>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</si>
  <si>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</si>
  <si>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</si>
  <si>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</si>
  <si>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</si>
  <si>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</si>
  <si>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</si>
  <si>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</si>
  <si>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</si>
  <si>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</si>
  <si>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Раздел 2.</t>
  </si>
  <si>
    <t>Разбивка стоимость в текущих ценах (без НДС)</t>
  </si>
  <si>
    <t>Стоимость выполнения работ в ценах 2025 года</t>
  </si>
  <si>
    <t>1.3</t>
  </si>
  <si>
    <t>Стоимость выполнения работ в ценах 2026 года</t>
  </si>
  <si>
    <t>1.4</t>
  </si>
  <si>
    <t>Стоимость выполнения работ в ценах 2027 года</t>
  </si>
  <si>
    <t>1.5</t>
  </si>
  <si>
    <t>Стоимость выполнения работ в ценах 2028 года</t>
  </si>
  <si>
    <t>1.6</t>
  </si>
  <si>
    <t>Стоимость выполнения работ в ценах 2029 года</t>
  </si>
  <si>
    <t>1.7</t>
  </si>
  <si>
    <t xml:space="preserve">Итого </t>
  </si>
  <si>
    <t>Раздел 3.</t>
  </si>
  <si>
    <t>Стоимость объекта в ценах года финансирования работ (без НДС)</t>
  </si>
  <si>
    <t>3.1</t>
  </si>
  <si>
    <t>3.2</t>
  </si>
  <si>
    <t>3.3</t>
  </si>
  <si>
    <t>3.4</t>
  </si>
  <si>
    <t>3.5</t>
  </si>
  <si>
    <t>3.6</t>
  </si>
  <si>
    <t>Раздел 4.</t>
  </si>
  <si>
    <t>Стоимость объекта в ценах года финансирования работ (с НДС)</t>
  </si>
  <si>
    <t>4.1</t>
  </si>
  <si>
    <t>4.2</t>
  </si>
  <si>
    <t>4.3</t>
  </si>
  <si>
    <t>4.4</t>
  </si>
  <si>
    <t>4.5</t>
  </si>
  <si>
    <t>4.6</t>
  </si>
  <si>
    <t>Раздел 5</t>
  </si>
  <si>
    <t>Оценка полной стоимости инвестиционного проекта в прогнозных ценах соответствующих лет</t>
  </si>
  <si>
    <t>5.1</t>
  </si>
  <si>
    <t>Итого (без НДС)</t>
  </si>
  <si>
    <t>5.2</t>
  </si>
  <si>
    <t>Итого (с НДС)</t>
  </si>
  <si>
    <r>
      <t xml:space="preserve">Сводка затрат в сумме в прогнозном уровне цен </t>
    </r>
    <r>
      <rPr>
        <b/>
        <sz val="11"/>
        <rFont val="Times New Roman"/>
        <family val="1"/>
        <charset val="204"/>
      </rPr>
      <t>2027г</t>
    </r>
    <r>
      <rPr>
        <sz val="11"/>
        <rFont val="Times New Roman"/>
        <family val="1"/>
        <charset val="204"/>
      </rPr>
      <t xml:space="preserve"> с НДС (тыс. руб.)</t>
    </r>
  </si>
  <si>
    <t>"Утвержден" "___"______________________20__г</t>
  </si>
  <si>
    <t>СВОДНЫЙ СМЕТНЫЙ РАСЧЕТ СТОИМОСТИ СТРОИТЕЛЬСТВА № ССРСС- O_1.1.2-2</t>
  </si>
  <si>
    <t>Раздел 1. ВЛИ-0,4кВ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</si>
  <si>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</si>
  <si>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</si>
  <si>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</si>
  <si>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</si>
  <si>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цена за ед., тыс.руб.</t>
  </si>
  <si>
    <t>Напряжение</t>
  </si>
  <si>
    <t>Технические характеристики</t>
  </si>
  <si>
    <t>ИТОГО, тыс. руб. без НДС</t>
  </si>
  <si>
    <t>Источник ценовой информации</t>
  </si>
  <si>
    <t>Трансформатор ТМГ-400/10-У1</t>
  </si>
  <si>
    <t>конъюнктурный анализ</t>
  </si>
  <si>
    <t>Подстанция трасформаторная КТПН-400-10/0,4-У1</t>
  </si>
  <si>
    <t>Итого</t>
  </si>
  <si>
    <t>Номер расчета (ЛСР)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</si>
  <si>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</si>
  <si>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</si>
  <si>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</si>
  <si>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</si>
  <si>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</si>
  <si>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</si>
  <si>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</si>
  <si>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СМР</t>
  </si>
  <si>
    <t>ЛС № 02-01-01</t>
  </si>
  <si>
    <t>за км</t>
  </si>
  <si>
    <t>ВЛИ-0,4кВ</t>
  </si>
  <si>
    <t>ЛС № 02-01-02</t>
  </si>
  <si>
    <t>ЛС № 02-01-03</t>
  </si>
  <si>
    <t>02-01-04
02-01-05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</si>
  <si>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</si>
  <si>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</si>
  <si>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КСО</t>
  </si>
  <si>
    <t>ЛС № 02-01-04</t>
  </si>
  <si>
    <t>Трансформатор ТМГ-630/10/0,4-У1</t>
  </si>
  <si>
    <t>Подстанция трасформаторная КТПН-630-10/0,4-У1</t>
  </si>
  <si>
    <t>6кВ</t>
  </si>
  <si>
    <t>КТПН 6/0,4кВ</t>
  </si>
  <si>
    <t>на СМР ВЛ-6кВ</t>
  </si>
  <si>
    <t>Раздел 1. ВЛ-6кВ</t>
  </si>
  <si>
    <t>Раздел 1. РУ-6 кВ</t>
  </si>
  <si>
    <t>Итоги по разделу 1 РУ-6 кВ :</t>
  </si>
  <si>
    <t xml:space="preserve">  Итого по разделу 1 РУ-6кВ</t>
  </si>
  <si>
    <t>400/6/0,4 кВ</t>
  </si>
  <si>
    <t>630/6/0,4 кВ</t>
  </si>
  <si>
    <t>ВЛ-6кВ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</si>
</sst>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0.0"/>
    <numFmt numFmtId="165" formatCode="0.000"/>
    <numFmt numFmtId="166" formatCode="0.0000"/>
    <numFmt numFmtId="167" formatCode="0.00000"/>
    <numFmt numFmtId="168" formatCode="0.0000000"/>
    <numFmt numFmtId="169" formatCode="0.000000"/>
    <numFmt numFmtId="170" formatCode="###\ ###\ ###\ ##0.00"/>
    <numFmt numFmtId="171" formatCode="_-* #,##0.000_-;\-* #,##0.000_-;_-* &quot;-&quot;??_-;_-@_-"/>
    <numFmt numFmtId="172" formatCode="#,##0.0"/>
    <numFmt numFmtId="173" formatCode="#,##0.0000000"/>
    <numFmt numFmtId="174" formatCode="_-* #,##0.00\ _₽_-;\-* #,##0.00\ _₽_-;_-* &quot;-&quot;??\ _₽_-;_-@_-"/>
  </numFmts>
  <fonts count="3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i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Arial"/>
      <family val="1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rgb="FF000000"/>
      <name val="Calibri"/>
      <charset val="204"/>
    </font>
    <font>
      <sz val="11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1"/>
    </font>
    <font>
      <sz val="14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8" fillId="0" borderId="0"/>
    <xf numFmtId="0" fontId="18" fillId="0" borderId="0"/>
    <xf numFmtId="43" fontId="2" fillId="0" borderId="0" applyFont="0" applyFill="0" applyBorder="0" applyAlignment="0" applyProtection="0"/>
    <xf numFmtId="0" fontId="20" fillId="0" borderId="0"/>
    <xf numFmtId="0" fontId="20" fillId="0" borderId="0"/>
    <xf numFmtId="0" fontId="19" fillId="0" borderId="0"/>
    <xf numFmtId="0" fontId="18" fillId="0" borderId="0"/>
    <xf numFmtId="43" fontId="2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95">
    <xf numFmtId="0" fontId="0" fillId="0" borderId="0" xfId="0"/>
    <xf numFmtId="49" fontId="3" fillId="0" borderId="0" xfId="0" applyNumberFormat="1" applyFont="1"/>
    <xf numFmtId="49" fontId="4" fillId="0" borderId="0" xfId="0" applyNumberFormat="1" applyFont="1" applyAlignment="1">
      <alignment horizontal="right"/>
    </xf>
    <xf numFmtId="49" fontId="5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49" fontId="3" fillId="0" borderId="1" xfId="0" applyNumberFormat="1" applyFont="1" applyBorder="1"/>
    <xf numFmtId="0" fontId="3" fillId="0" borderId="1" xfId="0" applyFont="1" applyBorder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right"/>
    </xf>
    <xf numFmtId="49" fontId="4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 wrapText="1"/>
    </xf>
    <xf numFmtId="49" fontId="7" fillId="0" borderId="0" xfId="0" applyNumberFormat="1" applyFont="1" applyAlignment="1">
      <alignment horizontal="center" vertical="top"/>
    </xf>
    <xf numFmtId="49" fontId="4" fillId="0" borderId="0" xfId="0" applyNumberFormat="1" applyFont="1"/>
    <xf numFmtId="49" fontId="4" fillId="0" borderId="0" xfId="0" applyNumberFormat="1" applyFont="1" applyAlignment="1">
      <alignment wrapText="1"/>
    </xf>
    <xf numFmtId="0" fontId="4" fillId="0" borderId="0" xfId="0" applyFont="1" applyAlignment="1">
      <alignment horizontal="left" wrapText="1"/>
    </xf>
    <xf numFmtId="0" fontId="4" fillId="0" borderId="0" xfId="0" applyFont="1"/>
    <xf numFmtId="0" fontId="3" fillId="0" borderId="3" xfId="0" applyFont="1" applyBorder="1"/>
    <xf numFmtId="0" fontId="4" fillId="0" borderId="3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top"/>
    </xf>
    <xf numFmtId="4" fontId="4" fillId="0" borderId="3" xfId="0" applyNumberFormat="1" applyFont="1" applyBorder="1" applyAlignment="1">
      <alignment horizontal="right"/>
    </xf>
    <xf numFmtId="2" fontId="4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left" vertical="top"/>
    </xf>
    <xf numFmtId="49" fontId="3" fillId="0" borderId="3" xfId="0" applyNumberFormat="1" applyFont="1" applyBorder="1"/>
    <xf numFmtId="49" fontId="4" fillId="0" borderId="3" xfId="0" applyNumberFormat="1" applyFont="1" applyBorder="1"/>
    <xf numFmtId="49" fontId="4" fillId="0" borderId="0" xfId="0" applyNumberFormat="1" applyFont="1" applyAlignment="1">
      <alignment horizontal="center"/>
    </xf>
    <xf numFmtId="49" fontId="9" fillId="0" borderId="4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2" fontId="3" fillId="0" borderId="4" xfId="0" applyNumberFormat="1" applyFont="1" applyBorder="1" applyAlignment="1">
      <alignment horizontal="right" vertical="top" wrapText="1"/>
    </xf>
    <xf numFmtId="164" fontId="3" fillId="0" borderId="4" xfId="0" applyNumberFormat="1" applyFont="1" applyBorder="1" applyAlignment="1">
      <alignment horizontal="right" vertical="top" wrapText="1"/>
    </xf>
    <xf numFmtId="2" fontId="3" fillId="0" borderId="4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right" vertical="top" wrapText="1"/>
    </xf>
    <xf numFmtId="165" fontId="3" fillId="0" borderId="4" xfId="0" applyNumberFormat="1" applyFont="1" applyBorder="1" applyAlignment="1">
      <alignment horizontal="center" vertical="top" wrapText="1"/>
    </xf>
    <xf numFmtId="166" fontId="3" fillId="0" borderId="4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4" fontId="5" fillId="0" borderId="4" xfId="0" applyNumberFormat="1" applyFont="1" applyBorder="1" applyAlignment="1">
      <alignment horizontal="right" vertical="top" wrapText="1"/>
    </xf>
    <xf numFmtId="166" fontId="5" fillId="0" borderId="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12" fillId="0" borderId="0" xfId="0" applyFont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13" fillId="0" borderId="0" xfId="0" applyFont="1"/>
    <xf numFmtId="49" fontId="4" fillId="0" borderId="0" xfId="0" applyNumberFormat="1" applyFont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top" wrapText="1"/>
    </xf>
    <xf numFmtId="167" fontId="5" fillId="0" borderId="4" xfId="0" applyNumberFormat="1" applyFont="1" applyBorder="1" applyAlignment="1">
      <alignment horizontal="right" vertical="top" wrapText="1"/>
    </xf>
    <xf numFmtId="2" fontId="5" fillId="0" borderId="4" xfId="0" applyNumberFormat="1" applyFont="1" applyBorder="1" applyAlignment="1">
      <alignment horizontal="right" vertical="top" wrapText="1"/>
    </xf>
    <xf numFmtId="168" fontId="5" fillId="0" borderId="4" xfId="0" applyNumberFormat="1" applyFont="1" applyBorder="1" applyAlignment="1">
      <alignment horizontal="right" vertical="top" wrapText="1"/>
    </xf>
    <xf numFmtId="164" fontId="5" fillId="0" borderId="4" xfId="0" applyNumberFormat="1" applyFont="1" applyBorder="1" applyAlignment="1">
      <alignment horizontal="right" vertical="top" wrapText="1"/>
    </xf>
    <xf numFmtId="169" fontId="5" fillId="0" borderId="4" xfId="0" applyNumberFormat="1" applyFont="1" applyBorder="1" applyAlignment="1">
      <alignment horizontal="right" vertical="top" wrapText="1"/>
    </xf>
    <xf numFmtId="1" fontId="5" fillId="0" borderId="4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4" fillId="0" borderId="0" xfId="0" applyFont="1"/>
    <xf numFmtId="0" fontId="8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14" fillId="0" borderId="0" xfId="0" applyFont="1" applyAlignment="1">
      <alignment horizontal="left"/>
    </xf>
    <xf numFmtId="0" fontId="3" fillId="0" borderId="9" xfId="0" applyFont="1" applyBorder="1" applyAlignment="1">
      <alignment horizontal="left" wrapText="1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/>
    <xf numFmtId="0" fontId="3" fillId="0" borderId="4" xfId="0" applyFont="1" applyBorder="1" applyAlignment="1">
      <alignment horizontal="left" vertical="top" wrapText="1"/>
    </xf>
    <xf numFmtId="0" fontId="5" fillId="0" borderId="4" xfId="0" applyFont="1" applyBorder="1"/>
    <xf numFmtId="4" fontId="5" fillId="0" borderId="4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 vertical="top" wrapText="1"/>
    </xf>
    <xf numFmtId="0" fontId="14" fillId="0" borderId="0" xfId="0" applyFont="1" applyAlignment="1">
      <alignment horizontal="right" vertical="top" wrapText="1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horizontal="left" vertical="top"/>
    </xf>
    <xf numFmtId="0" fontId="18" fillId="0" borderId="0" xfId="2"/>
    <xf numFmtId="0" fontId="21" fillId="0" borderId="4" xfId="4" applyFont="1" applyBorder="1" applyAlignment="1">
      <alignment horizontal="center" vertical="center" wrapText="1"/>
    </xf>
    <xf numFmtId="0" fontId="21" fillId="0" borderId="4" xfId="5" applyFont="1" applyBorder="1" applyAlignment="1">
      <alignment horizontal="center" wrapText="1"/>
    </xf>
    <xf numFmtId="49" fontId="22" fillId="2" borderId="4" xfId="4" applyNumberFormat="1" applyFont="1" applyFill="1" applyBorder="1" applyAlignment="1">
      <alignment horizontal="center" vertical="center" wrapText="1"/>
    </xf>
    <xf numFmtId="4" fontId="22" fillId="2" borderId="4" xfId="4" applyNumberFormat="1" applyFont="1" applyFill="1" applyBorder="1" applyAlignment="1">
      <alignment horizontal="right" vertical="center" wrapText="1"/>
    </xf>
    <xf numFmtId="49" fontId="21" fillId="0" borderId="4" xfId="4" applyNumberFormat="1" applyFont="1" applyBorder="1" applyAlignment="1">
      <alignment horizontal="center" vertical="center" wrapText="1"/>
    </xf>
    <xf numFmtId="4" fontId="21" fillId="0" borderId="4" xfId="4" applyNumberFormat="1" applyFont="1" applyBorder="1" applyAlignment="1">
      <alignment horizontal="right" vertical="center" wrapText="1"/>
    </xf>
    <xf numFmtId="4" fontId="21" fillId="3" borderId="4" xfId="4" applyNumberFormat="1" applyFont="1" applyFill="1" applyBorder="1" applyAlignment="1">
      <alignment horizontal="right" vertical="center" wrapText="1"/>
    </xf>
    <xf numFmtId="4" fontId="21" fillId="0" borderId="4" xfId="4" applyNumberFormat="1" applyFont="1" applyBorder="1" applyAlignment="1">
      <alignment horizontal="center" vertical="center" wrapText="1"/>
    </xf>
    <xf numFmtId="49" fontId="22" fillId="0" borderId="4" xfId="4" applyNumberFormat="1" applyFont="1" applyBorder="1" applyAlignment="1">
      <alignment horizontal="center" vertical="center" wrapText="1"/>
    </xf>
    <xf numFmtId="4" fontId="22" fillId="2" borderId="4" xfId="4" applyNumberFormat="1" applyFont="1" applyFill="1" applyBorder="1" applyAlignment="1">
      <alignment horizontal="center" vertical="center" wrapText="1"/>
    </xf>
    <xf numFmtId="2" fontId="21" fillId="0" borderId="4" xfId="6" applyNumberFormat="1" applyFont="1" applyBorder="1" applyAlignment="1">
      <alignment horizontal="right" vertical="center" wrapText="1"/>
    </xf>
    <xf numFmtId="164" fontId="21" fillId="0" borderId="4" xfId="6" applyNumberFormat="1" applyFont="1" applyBorder="1" applyAlignment="1">
      <alignment horizontal="right" vertical="center" wrapText="1"/>
    </xf>
    <xf numFmtId="4" fontId="21" fillId="0" borderId="0" xfId="7" applyNumberFormat="1" applyFont="1"/>
    <xf numFmtId="4" fontId="23" fillId="0" borderId="4" xfId="4" applyNumberFormat="1" applyFont="1" applyBorder="1" applyAlignment="1">
      <alignment horizontal="right" vertical="center" wrapText="1"/>
    </xf>
    <xf numFmtId="172" fontId="21" fillId="0" borderId="4" xfId="4" applyNumberFormat="1" applyFont="1" applyBorder="1" applyAlignment="1">
      <alignment horizontal="right" vertical="center" wrapText="1"/>
    </xf>
    <xf numFmtId="172" fontId="21" fillId="0" borderId="4" xfId="4" applyNumberFormat="1" applyFont="1" applyBorder="1" applyAlignment="1">
      <alignment horizontal="center" vertical="center" wrapText="1"/>
    </xf>
    <xf numFmtId="172" fontId="23" fillId="0" borderId="4" xfId="4" applyNumberFormat="1" applyFont="1" applyBorder="1" applyAlignment="1">
      <alignment horizontal="right" vertical="center" wrapText="1"/>
    </xf>
    <xf numFmtId="173" fontId="21" fillId="0" borderId="4" xfId="4" applyNumberFormat="1" applyFont="1" applyBorder="1" applyAlignment="1">
      <alignment horizontal="center" vertical="center" wrapText="1"/>
    </xf>
    <xf numFmtId="4" fontId="21" fillId="4" borderId="4" xfId="4" applyNumberFormat="1" applyFont="1" applyFill="1" applyBorder="1" applyAlignment="1">
      <alignment horizontal="right" vertical="center" wrapText="1"/>
    </xf>
    <xf numFmtId="0" fontId="21" fillId="0" borderId="0" xfId="7" applyFont="1"/>
    <xf numFmtId="4" fontId="18" fillId="0" borderId="0" xfId="2" applyNumberFormat="1"/>
    <xf numFmtId="4" fontId="23" fillId="3" borderId="4" xfId="4" applyNumberFormat="1" applyFont="1" applyFill="1" applyBorder="1" applyAlignment="1">
      <alignment horizontal="right" vertical="center" wrapText="1"/>
    </xf>
    <xf numFmtId="0" fontId="21" fillId="0" borderId="0" xfId="2" applyFont="1"/>
    <xf numFmtId="0" fontId="21" fillId="0" borderId="12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4" xfId="1" applyFont="1" applyBorder="1" applyAlignment="1">
      <alignment horizontal="center" vertical="center" wrapText="1"/>
    </xf>
    <xf numFmtId="0" fontId="21" fillId="0" borderId="15" xfId="1" applyFont="1" applyBorder="1" applyAlignment="1">
      <alignment horizontal="center" vertical="center" wrapText="1"/>
    </xf>
    <xf numFmtId="0" fontId="22" fillId="0" borderId="0" xfId="1" applyFont="1" applyAlignment="1">
      <alignment horizontal="right" vertical="top"/>
    </xf>
    <xf numFmtId="0" fontId="21" fillId="0" borderId="0" xfId="1" applyFont="1" applyAlignment="1">
      <alignment horizontal="left" vertical="center"/>
    </xf>
    <xf numFmtId="0" fontId="21" fillId="0" borderId="11" xfId="1" applyFont="1" applyBorder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21" fillId="0" borderId="0" xfId="1" applyFont="1" applyAlignment="1">
      <alignment horizontal="left" vertical="center" wrapText="1"/>
    </xf>
    <xf numFmtId="170" fontId="22" fillId="0" borderId="0" xfId="1" applyNumberFormat="1" applyFont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21" fillId="0" borderId="13" xfId="1" applyFont="1" applyBorder="1" applyAlignment="1">
      <alignment horizontal="left" vertical="center" wrapText="1"/>
    </xf>
    <xf numFmtId="171" fontId="21" fillId="0" borderId="15" xfId="3" applyNumberFormat="1" applyFont="1" applyFill="1" applyBorder="1" applyAlignment="1">
      <alignment vertical="center" wrapText="1"/>
    </xf>
    <xf numFmtId="43" fontId="21" fillId="0" borderId="15" xfId="3" applyFont="1" applyFill="1" applyBorder="1" applyAlignment="1">
      <alignment horizontal="center" vertical="center" wrapText="1"/>
    </xf>
    <xf numFmtId="43" fontId="21" fillId="0" borderId="15" xfId="3" applyFont="1" applyFill="1" applyBorder="1" applyAlignment="1">
      <alignment vertical="center" wrapText="1"/>
    </xf>
    <xf numFmtId="43" fontId="21" fillId="0" borderId="16" xfId="3" applyFont="1" applyFill="1" applyBorder="1" applyAlignment="1">
      <alignment vertical="center" wrapText="1"/>
    </xf>
    <xf numFmtId="0" fontId="21" fillId="4" borderId="4" xfId="4" applyFont="1" applyFill="1" applyBorder="1" applyAlignment="1">
      <alignment horizontal="left" vertical="center" wrapText="1"/>
    </xf>
    <xf numFmtId="0" fontId="21" fillId="0" borderId="4" xfId="4" applyFont="1" applyBorder="1" applyAlignment="1">
      <alignment horizontal="left" vertical="center" wrapText="1"/>
    </xf>
    <xf numFmtId="0" fontId="23" fillId="0" borderId="4" xfId="4" applyFont="1" applyBorder="1" applyAlignment="1">
      <alignment horizontal="left" vertical="center" wrapText="1"/>
    </xf>
    <xf numFmtId="0" fontId="22" fillId="2" borderId="5" xfId="4" applyFont="1" applyFill="1" applyBorder="1" applyAlignment="1">
      <alignment horizontal="left" vertical="center" wrapText="1"/>
    </xf>
    <xf numFmtId="0" fontId="22" fillId="2" borderId="3" xfId="4" applyFont="1" applyFill="1" applyBorder="1" applyAlignment="1">
      <alignment horizontal="left" vertical="center" wrapText="1"/>
    </xf>
    <xf numFmtId="0" fontId="22" fillId="2" borderId="6" xfId="4" applyFont="1" applyFill="1" applyBorder="1" applyAlignment="1">
      <alignment horizontal="left" vertical="center" wrapText="1"/>
    </xf>
    <xf numFmtId="0" fontId="21" fillId="0" borderId="5" xfId="4" applyFont="1" applyBorder="1" applyAlignment="1">
      <alignment horizontal="left" vertical="center" wrapText="1"/>
    </xf>
    <xf numFmtId="0" fontId="21" fillId="0" borderId="6" xfId="4" applyFont="1" applyBorder="1" applyAlignment="1">
      <alignment horizontal="left" vertical="center" wrapText="1"/>
    </xf>
    <xf numFmtId="0" fontId="23" fillId="0" borderId="5" xfId="4" applyFont="1" applyBorder="1" applyAlignment="1">
      <alignment horizontal="left" vertical="center" wrapText="1"/>
    </xf>
    <xf numFmtId="0" fontId="23" fillId="0" borderId="6" xfId="4" applyFont="1" applyBorder="1" applyAlignment="1">
      <alignment horizontal="left" vertical="center" wrapText="1"/>
    </xf>
    <xf numFmtId="49" fontId="21" fillId="0" borderId="17" xfId="4" applyNumberFormat="1" applyFont="1" applyBorder="1" applyAlignment="1">
      <alignment horizontal="center" vertical="center" wrapText="1"/>
    </xf>
    <xf numFmtId="49" fontId="21" fillId="0" borderId="18" xfId="4" applyNumberFormat="1" applyFont="1" applyBorder="1" applyAlignment="1">
      <alignment horizontal="center" vertical="center" wrapText="1"/>
    </xf>
    <xf numFmtId="49" fontId="21" fillId="0" borderId="19" xfId="4" applyNumberFormat="1" applyFont="1" applyBorder="1" applyAlignment="1">
      <alignment horizontal="center" vertical="center" wrapText="1"/>
    </xf>
    <xf numFmtId="49" fontId="21" fillId="0" borderId="20" xfId="4" applyNumberFormat="1" applyFont="1" applyBorder="1" applyAlignment="1">
      <alignment horizontal="center" vertical="center" wrapText="1"/>
    </xf>
    <xf numFmtId="0" fontId="21" fillId="0" borderId="5" xfId="4" applyFont="1" applyBorder="1" applyAlignment="1">
      <alignment horizontal="center" vertical="center" wrapText="1"/>
    </xf>
    <xf numFmtId="0" fontId="21" fillId="0" borderId="3" xfId="4" applyFont="1" applyBorder="1" applyAlignment="1">
      <alignment horizontal="center" vertical="center" wrapText="1"/>
    </xf>
    <xf numFmtId="0" fontId="21" fillId="0" borderId="6" xfId="4" applyFont="1" applyBorder="1" applyAlignment="1">
      <alignment horizontal="center" vertical="center" wrapText="1"/>
    </xf>
    <xf numFmtId="0" fontId="21" fillId="0" borderId="7" xfId="4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 vertical="center" wrapText="1"/>
    </xf>
    <xf numFmtId="0" fontId="21" fillId="0" borderId="5" xfId="5" applyFont="1" applyBorder="1" applyAlignment="1">
      <alignment horizontal="center" wrapText="1"/>
    </xf>
    <xf numFmtId="0" fontId="21" fillId="0" borderId="6" xfId="5" applyFont="1" applyBorder="1" applyAlignment="1">
      <alignment horizontal="center" wrapText="1"/>
    </xf>
    <xf numFmtId="0" fontId="22" fillId="0" borderId="0" xfId="1" applyFont="1" applyAlignment="1">
      <alignment horizontal="center" vertical="center"/>
    </xf>
    <xf numFmtId="0" fontId="21" fillId="0" borderId="0" xfId="1" applyFont="1" applyAlignment="1">
      <alignment horizontal="center" vertical="center" wrapText="1"/>
    </xf>
    <xf numFmtId="0" fontId="24" fillId="0" borderId="0" xfId="1" applyFont="1" applyAlignment="1">
      <alignment horizontal="center" vertical="center"/>
    </xf>
    <xf numFmtId="0" fontId="24" fillId="0" borderId="0" xfId="1" applyFont="1" applyAlignment="1">
      <alignment horizontal="left" vertical="center" wrapText="1"/>
    </xf>
    <xf numFmtId="0" fontId="7" fillId="0" borderId="2" xfId="0" applyFont="1" applyBorder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right"/>
    </xf>
    <xf numFmtId="0" fontId="13" fillId="0" borderId="6" xfId="0" applyFont="1" applyBorder="1" applyAlignment="1">
      <alignment horizontal="right"/>
    </xf>
    <xf numFmtId="0" fontId="3" fillId="0" borderId="5" xfId="0" applyFont="1" applyBorder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3" fillId="0" borderId="1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right" vertical="top" wrapText="1"/>
    </xf>
    <xf numFmtId="0" fontId="14" fillId="0" borderId="6" xfId="0" applyFont="1" applyBorder="1" applyAlignment="1">
      <alignment horizontal="right" vertical="top" wrapText="1"/>
    </xf>
    <xf numFmtId="0" fontId="16" fillId="0" borderId="5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top" wrapText="1"/>
    </xf>
    <xf numFmtId="0" fontId="5" fillId="0" borderId="6" xfId="0" applyFont="1" applyBorder="1" applyAlignment="1">
      <alignment horizontal="right" vertical="top" wrapText="1"/>
    </xf>
    <xf numFmtId="0" fontId="4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49" fontId="3" fillId="0" borderId="5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left" vertical="top" wrapText="1"/>
    </xf>
    <xf numFmtId="49" fontId="7" fillId="0" borderId="0" xfId="0" applyNumberFormat="1" applyFont="1" applyAlignment="1">
      <alignment horizontal="center" vertical="center"/>
    </xf>
    <xf numFmtId="49" fontId="5" fillId="0" borderId="5" xfId="0" applyNumberFormat="1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49" fontId="8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49" fontId="12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174" fontId="27" fillId="0" borderId="0" xfId="2" applyNumberFormat="1" applyFont="1"/>
    <xf numFmtId="4" fontId="21" fillId="2" borderId="4" xfId="4" applyNumberFormat="1" applyFont="1" applyFill="1" applyBorder="1" applyAlignment="1">
      <alignment horizontal="right" vertical="center" wrapText="1"/>
    </xf>
    <xf numFmtId="173" fontId="21" fillId="2" borderId="4" xfId="4" applyNumberFormat="1" applyFont="1" applyFill="1" applyBorder="1" applyAlignment="1">
      <alignment horizontal="center" vertical="center" wrapText="1"/>
    </xf>
    <xf numFmtId="0" fontId="22" fillId="2" borderId="4" xfId="4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wrapText="1"/>
    </xf>
    <xf numFmtId="171" fontId="4" fillId="0" borderId="3" xfId="8" applyNumberFormat="1" applyFont="1" applyBorder="1" applyAlignment="1">
      <alignment horizontal="right"/>
    </xf>
    <xf numFmtId="0" fontId="1" fillId="0" borderId="0" xfId="9"/>
    <xf numFmtId="0" fontId="28" fillId="0" borderId="0" xfId="9" applyFont="1" applyAlignment="1">
      <alignment horizontal="left" vertical="center" wrapText="1"/>
    </xf>
    <xf numFmtId="0" fontId="1" fillId="0" borderId="0" xfId="9" applyAlignment="1">
      <alignment horizontal="left"/>
    </xf>
    <xf numFmtId="0" fontId="1" fillId="0" borderId="4" xfId="9" applyBorder="1"/>
    <xf numFmtId="0" fontId="29" fillId="0" borderId="4" xfId="9" applyFont="1" applyBorder="1" applyAlignment="1">
      <alignment horizontal="center" vertical="center" wrapText="1"/>
    </xf>
    <xf numFmtId="0" fontId="1" fillId="0" borderId="4" xfId="9" applyBorder="1" applyAlignment="1">
      <alignment vertical="center"/>
    </xf>
    <xf numFmtId="0" fontId="30" fillId="0" borderId="4" xfId="9" applyFont="1" applyBorder="1" applyAlignment="1">
      <alignment horizontal="left" vertical="center" wrapText="1"/>
    </xf>
    <xf numFmtId="0" fontId="1" fillId="0" borderId="4" xfId="9" applyBorder="1" applyAlignment="1">
      <alignment horizontal="center" vertical="center"/>
    </xf>
    <xf numFmtId="0" fontId="31" fillId="0" borderId="4" xfId="9" applyFont="1" applyBorder="1" applyAlignment="1">
      <alignment horizontal="center" vertical="center" wrapText="1"/>
    </xf>
    <xf numFmtId="2" fontId="32" fillId="0" borderId="4" xfId="9" applyNumberFormat="1" applyFont="1" applyBorder="1" applyAlignment="1">
      <alignment horizontal="center" vertical="center" wrapText="1"/>
    </xf>
    <xf numFmtId="0" fontId="29" fillId="0" borderId="4" xfId="9" applyFont="1" applyBorder="1" applyAlignment="1">
      <alignment horizontal="center" vertical="center"/>
    </xf>
    <xf numFmtId="0" fontId="30" fillId="0" borderId="4" xfId="9" applyFont="1" applyBorder="1" applyAlignment="1">
      <alignment horizontal="center" vertical="center" wrapText="1"/>
    </xf>
    <xf numFmtId="49" fontId="1" fillId="0" borderId="0" xfId="9" applyNumberFormat="1" applyAlignment="1">
      <alignment vertical="center"/>
    </xf>
    <xf numFmtId="0" fontId="1" fillId="0" borderId="0" xfId="9" applyAlignment="1">
      <alignment vertical="center"/>
    </xf>
    <xf numFmtId="0" fontId="30" fillId="0" borderId="4" xfId="4" applyFont="1" applyBorder="1" applyAlignment="1">
      <alignment vertical="center" wrapText="1"/>
    </xf>
    <xf numFmtId="0" fontId="32" fillId="0" borderId="4" xfId="9" applyFont="1" applyBorder="1" applyAlignment="1">
      <alignment horizontal="center" vertical="center" wrapText="1"/>
    </xf>
    <xf numFmtId="4" fontId="1" fillId="0" borderId="0" xfId="9" applyNumberFormat="1"/>
    <xf numFmtId="43" fontId="0" fillId="0" borderId="0" xfId="10" applyFont="1"/>
    <xf numFmtId="174" fontId="1" fillId="0" borderId="0" xfId="9" applyNumberFormat="1"/>
    <xf numFmtId="0" fontId="18" fillId="0" borderId="0" xfId="7" applyAlignment="1">
      <alignment horizontal="left"/>
    </xf>
    <xf numFmtId="0" fontId="18" fillId="0" borderId="0" xfId="7"/>
    <xf numFmtId="0" fontId="18" fillId="0" borderId="4" xfId="1" applyBorder="1" applyAlignment="1">
      <alignment horizontal="center" vertical="center" wrapText="1"/>
    </xf>
    <xf numFmtId="0" fontId="18" fillId="0" borderId="0" xfId="7" applyAlignment="1">
      <alignment horizontal="center"/>
    </xf>
    <xf numFmtId="49" fontId="33" fillId="0" borderId="4" xfId="1" applyNumberFormat="1" applyFont="1" applyBorder="1" applyAlignment="1">
      <alignment horizontal="center" vertical="center" wrapText="1"/>
    </xf>
    <xf numFmtId="2" fontId="18" fillId="0" borderId="4" xfId="1" applyNumberFormat="1" applyBorder="1" applyAlignment="1">
      <alignment horizontal="center" vertical="center" wrapText="1"/>
    </xf>
    <xf numFmtId="170" fontId="18" fillId="0" borderId="4" xfId="1" applyNumberFormat="1" applyBorder="1" applyAlignment="1">
      <alignment horizontal="center" vertical="center" wrapText="1"/>
    </xf>
    <xf numFmtId="170" fontId="34" fillId="0" borderId="4" xfId="1" applyNumberFormat="1" applyFont="1" applyBorder="1" applyAlignment="1">
      <alignment horizontal="left" vertical="center" wrapText="1"/>
    </xf>
    <xf numFmtId="170" fontId="18" fillId="0" borderId="4" xfId="1" applyNumberFormat="1" applyBorder="1" applyAlignment="1">
      <alignment vertical="center" wrapText="1"/>
    </xf>
    <xf numFmtId="4" fontId="18" fillId="0" borderId="0" xfId="7" applyNumberFormat="1"/>
    <xf numFmtId="0" fontId="18" fillId="0" borderId="0" xfId="7" applyAlignment="1">
      <alignment horizontal="left" wrapText="1"/>
    </xf>
    <xf numFmtId="0" fontId="1" fillId="0" borderId="0" xfId="9" applyAlignment="1">
      <alignment wrapText="1"/>
    </xf>
    <xf numFmtId="0" fontId="35" fillId="3" borderId="0" xfId="9" applyFont="1" applyFill="1" applyAlignment="1">
      <alignment horizontal="center" wrapText="1"/>
    </xf>
    <xf numFmtId="0" fontId="18" fillId="3" borderId="0" xfId="7" applyFill="1" applyAlignment="1">
      <alignment horizontal="center" wrapText="1"/>
    </xf>
    <xf numFmtId="2" fontId="30" fillId="0" borderId="4" xfId="9" applyNumberFormat="1" applyFont="1" applyBorder="1" applyAlignment="1">
      <alignment horizontal="center" vertical="center" wrapText="1"/>
    </xf>
    <xf numFmtId="0" fontId="30" fillId="0" borderId="4" xfId="2" applyFont="1" applyBorder="1" applyAlignment="1">
      <alignment vertical="center" wrapText="1"/>
    </xf>
    <xf numFmtId="4" fontId="28" fillId="0" borderId="4" xfId="9" applyNumberFormat="1" applyFont="1" applyBorder="1" applyAlignment="1">
      <alignment vertical="center"/>
    </xf>
    <xf numFmtId="4" fontId="3" fillId="0" borderId="4" xfId="0" applyNumberFormat="1" applyFont="1" applyFill="1" applyBorder="1" applyAlignment="1">
      <alignment horizontal="right" vertical="top" wrapText="1"/>
    </xf>
    <xf numFmtId="0" fontId="32" fillId="0" borderId="4" xfId="9" applyFont="1" applyBorder="1" applyAlignment="1">
      <alignment horizontal="center" vertical="center"/>
    </xf>
    <xf numFmtId="4" fontId="32" fillId="0" borderId="4" xfId="9" applyNumberFormat="1" applyFont="1" applyBorder="1" applyAlignment="1">
      <alignment vertical="center"/>
    </xf>
    <xf numFmtId="0" fontId="32" fillId="0" borderId="4" xfId="9" applyFont="1" applyFill="1" applyBorder="1" applyAlignment="1">
      <alignment horizontal="center" vertical="center"/>
    </xf>
    <xf numFmtId="0" fontId="36" fillId="0" borderId="6" xfId="0" applyFont="1" applyFill="1" applyBorder="1" applyAlignment="1">
      <alignment horizontal="center" vertical="center" wrapText="1"/>
    </xf>
    <xf numFmtId="4" fontId="36" fillId="0" borderId="4" xfId="0" applyNumberFormat="1" applyFont="1" applyFill="1" applyBorder="1" applyAlignment="1">
      <alignment horizontal="center" vertical="center" wrapText="1"/>
    </xf>
    <xf numFmtId="0" fontId="37" fillId="0" borderId="4" xfId="9" applyFont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5" fillId="0" borderId="4" xfId="0" applyNumberFormat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1" fontId="3" fillId="0" borderId="4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6" xfId="0" applyNumberFormat="1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right"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left" vertical="top" wrapText="1"/>
    </xf>
    <xf numFmtId="2" fontId="3" fillId="0" borderId="4" xfId="0" applyNumberFormat="1" applyFont="1" applyFill="1" applyBorder="1" applyAlignment="1">
      <alignment horizontal="right" vertical="top" wrapText="1"/>
    </xf>
    <xf numFmtId="164" fontId="3" fillId="0" borderId="4" xfId="0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right" vertical="top" wrapText="1"/>
    </xf>
    <xf numFmtId="1" fontId="3" fillId="0" borderId="4" xfId="0" applyNumberFormat="1" applyFont="1" applyFill="1" applyBorder="1" applyAlignment="1">
      <alignment horizontal="right" vertical="top" wrapText="1"/>
    </xf>
    <xf numFmtId="0" fontId="9" fillId="0" borderId="4" xfId="0" applyFont="1" applyFill="1" applyBorder="1" applyAlignment="1">
      <alignment horizontal="left" vertical="center" wrapText="1"/>
    </xf>
    <xf numFmtId="2" fontId="18" fillId="0" borderId="0" xfId="7" applyNumberFormat="1"/>
    <xf numFmtId="4" fontId="17" fillId="0" borderId="0" xfId="0" applyNumberFormat="1" applyFont="1"/>
    <xf numFmtId="0" fontId="36" fillId="0" borderId="5" xfId="0" applyFont="1" applyFill="1" applyBorder="1" applyAlignment="1">
      <alignment horizontal="left" vertical="center" wrapText="1"/>
    </xf>
  </cellXfs>
  <cellStyles count="11">
    <cellStyle name="Normal" xfId="1" xr:uid="{D043E83D-0A80-4652-B7D3-A92DC829507B}"/>
    <cellStyle name="Обычный" xfId="0" builtinId="0"/>
    <cellStyle name="Обычный 2" xfId="2" xr:uid="{FE20CAD1-F3B3-44B0-BADE-A2C55B5DE802}"/>
    <cellStyle name="Обычный 2 2" xfId="7" xr:uid="{9C63075E-7686-40F3-B05B-0DE3113DA9C9}"/>
    <cellStyle name="Обычный 2 2 2 2" xfId="4" xr:uid="{79E544AA-CDC1-485B-8E45-24447D984C04}"/>
    <cellStyle name="Обычный 3" xfId="6" xr:uid="{E369E04E-0677-40C4-81C2-AFA1F908C094}"/>
    <cellStyle name="Обычный 3 2" xfId="9" xr:uid="{6158631C-E848-424B-A42C-52292C2EBBD8}"/>
    <cellStyle name="СводРасч" xfId="5" xr:uid="{EF8AA60B-65B7-4C5C-948C-A662825160B2}"/>
    <cellStyle name="Финансовый" xfId="8" builtinId="3"/>
    <cellStyle name="Финансовый 2" xfId="3" xr:uid="{387794DA-FCF2-4BA2-B685-AEFEFE0E11C1}"/>
    <cellStyle name="Финансовый 2 2" xfId="10" xr:uid="{33A1D090-98C6-41D6-9F9E-B23DDEA8AC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DA4F1-DD1E-46A9-91CF-367AA365260C}">
  <dimension ref="A1:N54"/>
  <sheetViews>
    <sheetView zoomScale="82" zoomScaleNormal="82" workbookViewId="0">
      <selection activeCell="H17" sqref="H17:L17"/>
    </sheetView>
  </sheetViews>
  <sheetFormatPr defaultColWidth="8.85546875" defaultRowHeight="15" x14ac:dyDescent="0.25"/>
  <cols>
    <col min="1" max="1" width="5.5703125" style="124" bestFit="1" customWidth="1"/>
    <col min="2" max="2" width="36.7109375" style="124" bestFit="1" customWidth="1"/>
    <col min="3" max="3" width="76.7109375" style="124" customWidth="1"/>
    <col min="4" max="4" width="12.28515625" style="124" customWidth="1"/>
    <col min="5" max="5" width="16" style="121" customWidth="1"/>
    <col min="6" max="6" width="15.85546875" style="121" customWidth="1"/>
    <col min="7" max="7" width="29.28515625" style="121" customWidth="1"/>
    <col min="8" max="8" width="13.5703125" style="121" customWidth="1"/>
    <col min="9" max="9" width="14.42578125" style="121" customWidth="1"/>
    <col min="10" max="10" width="15.85546875" style="121" customWidth="1"/>
    <col min="11" max="11" width="12" style="121" customWidth="1"/>
    <col min="12" max="12" width="14.140625" style="121" customWidth="1"/>
    <col min="13" max="13" width="12.7109375" style="121" customWidth="1"/>
    <col min="14" max="14" width="15.85546875" style="101" customWidth="1"/>
    <col min="15" max="15" width="12.140625" style="101" bestFit="1" customWidth="1"/>
    <col min="16" max="16384" width="8.85546875" style="101"/>
  </cols>
  <sheetData>
    <row r="1" spans="1:14" x14ac:dyDescent="0.25">
      <c r="A1" s="129"/>
      <c r="B1" s="129"/>
      <c r="C1" s="129"/>
      <c r="E1" s="159" t="s">
        <v>393</v>
      </c>
      <c r="F1" s="152" t="s">
        <v>394</v>
      </c>
      <c r="G1" s="153"/>
      <c r="H1" s="156" t="s">
        <v>395</v>
      </c>
      <c r="I1" s="157"/>
      <c r="J1" s="157"/>
      <c r="K1" s="158"/>
      <c r="L1" s="159" t="s">
        <v>396</v>
      </c>
      <c r="M1" s="159" t="s">
        <v>397</v>
      </c>
    </row>
    <row r="2" spans="1:14" ht="45" x14ac:dyDescent="0.25">
      <c r="A2" s="130"/>
      <c r="B2" s="130" t="s">
        <v>323</v>
      </c>
      <c r="C2" s="131" t="s">
        <v>380</v>
      </c>
      <c r="E2" s="160"/>
      <c r="F2" s="154"/>
      <c r="G2" s="155"/>
      <c r="H2" s="102" t="s">
        <v>398</v>
      </c>
      <c r="I2" s="102" t="s">
        <v>399</v>
      </c>
      <c r="J2" s="102" t="s">
        <v>400</v>
      </c>
      <c r="K2" s="102" t="s">
        <v>401</v>
      </c>
      <c r="L2" s="160"/>
      <c r="M2" s="160"/>
    </row>
    <row r="3" spans="1:14" x14ac:dyDescent="0.25">
      <c r="A3" s="132"/>
      <c r="B3" s="132"/>
      <c r="C3" s="132"/>
      <c r="E3" s="103">
        <v>1</v>
      </c>
      <c r="F3" s="161">
        <v>2</v>
      </c>
      <c r="G3" s="162"/>
      <c r="H3" s="103">
        <v>3</v>
      </c>
      <c r="I3" s="103">
        <v>4</v>
      </c>
      <c r="J3" s="103">
        <v>5</v>
      </c>
      <c r="K3" s="103">
        <v>6</v>
      </c>
      <c r="L3" s="103">
        <v>7</v>
      </c>
      <c r="M3" s="103">
        <v>8</v>
      </c>
    </row>
    <row r="4" spans="1:14" x14ac:dyDescent="0.25">
      <c r="A4" s="130"/>
      <c r="B4" s="130"/>
      <c r="C4" s="130"/>
      <c r="E4" s="104" t="s">
        <v>402</v>
      </c>
      <c r="F4" s="145" t="s">
        <v>403</v>
      </c>
      <c r="G4" s="147"/>
      <c r="H4" s="105"/>
      <c r="I4" s="105"/>
      <c r="J4" s="105"/>
      <c r="K4" s="105"/>
      <c r="L4" s="105"/>
      <c r="M4" s="105"/>
    </row>
    <row r="5" spans="1:14" x14ac:dyDescent="0.25">
      <c r="A5" s="130"/>
      <c r="B5" s="130"/>
      <c r="C5" s="130"/>
      <c r="E5" s="106" t="s">
        <v>404</v>
      </c>
      <c r="F5" s="148" t="s">
        <v>405</v>
      </c>
      <c r="G5" s="149"/>
      <c r="H5" s="107">
        <f>'ССРСС '!G39</f>
        <v>0</v>
      </c>
      <c r="I5" s="107">
        <f>'ССРСС '!D40+'ССРСС '!E40</f>
        <v>1871.9900000000002</v>
      </c>
      <c r="J5" s="107">
        <f>'ССРСС '!F40</f>
        <v>4166.9799999999996</v>
      </c>
      <c r="K5" s="107">
        <f>'ССРСС '!G37</f>
        <v>0</v>
      </c>
      <c r="L5" s="108">
        <f>SUM(H5:K5)</f>
        <v>6038.9699999999993</v>
      </c>
      <c r="M5" s="109" t="s">
        <v>406</v>
      </c>
    </row>
    <row r="6" spans="1:14" ht="30" x14ac:dyDescent="0.25">
      <c r="A6" s="130"/>
      <c r="B6" s="133" t="s">
        <v>444</v>
      </c>
      <c r="C6" s="134">
        <f>C26</f>
        <v>8104.0247640306643</v>
      </c>
      <c r="E6" s="106" t="s">
        <v>407</v>
      </c>
      <c r="F6" s="148" t="s">
        <v>408</v>
      </c>
      <c r="G6" s="149"/>
      <c r="H6" s="107">
        <f>H5*1.2</f>
        <v>0</v>
      </c>
      <c r="I6" s="107">
        <f>I5*1.2</f>
        <v>2246.3880000000004</v>
      </c>
      <c r="J6" s="107">
        <f>J5*1.2</f>
        <v>5000.3759999999993</v>
      </c>
      <c r="K6" s="107">
        <f>K5*1.2</f>
        <v>0</v>
      </c>
      <c r="L6" s="108">
        <f>SUM(H6:K6)</f>
        <v>7246.7639999999992</v>
      </c>
      <c r="M6" s="109" t="s">
        <v>406</v>
      </c>
    </row>
    <row r="7" spans="1:14" x14ac:dyDescent="0.25">
      <c r="A7" s="130"/>
      <c r="B7" s="130"/>
      <c r="C7" s="130"/>
      <c r="E7" s="110" t="s">
        <v>409</v>
      </c>
      <c r="F7" s="145" t="s">
        <v>410</v>
      </c>
      <c r="G7" s="146"/>
      <c r="H7" s="146"/>
      <c r="I7" s="147"/>
      <c r="J7" s="105"/>
      <c r="K7" s="105"/>
      <c r="L7" s="105"/>
      <c r="M7" s="111"/>
    </row>
    <row r="8" spans="1:14" x14ac:dyDescent="0.25">
      <c r="A8" s="132"/>
      <c r="B8" s="132"/>
      <c r="C8" s="132"/>
      <c r="E8" s="106" t="s">
        <v>407</v>
      </c>
      <c r="F8" s="148" t="s">
        <v>411</v>
      </c>
      <c r="G8" s="149"/>
      <c r="H8" s="107"/>
      <c r="I8" s="107">
        <v>483.34980000000002</v>
      </c>
      <c r="J8" s="107">
        <f>621.54782+1328.40791*2</f>
        <v>3278.3636399999996</v>
      </c>
      <c r="K8" s="107"/>
      <c r="L8" s="112">
        <f>SUM(H8:K8)</f>
        <v>3761.7134399999995</v>
      </c>
      <c r="M8" s="109" t="s">
        <v>406</v>
      </c>
      <c r="N8" s="122"/>
    </row>
    <row r="9" spans="1:14" x14ac:dyDescent="0.25">
      <c r="A9" s="130"/>
      <c r="B9" s="130"/>
      <c r="C9" s="130"/>
      <c r="E9" s="106" t="s">
        <v>412</v>
      </c>
      <c r="F9" s="148" t="s">
        <v>413</v>
      </c>
      <c r="G9" s="149"/>
      <c r="H9" s="107"/>
      <c r="I9" s="107"/>
      <c r="J9" s="107"/>
      <c r="K9" s="107"/>
      <c r="L9" s="112">
        <f>SUM(H9:K9)</f>
        <v>0</v>
      </c>
      <c r="M9" s="109" t="s">
        <v>406</v>
      </c>
    </row>
    <row r="10" spans="1:14" x14ac:dyDescent="0.25">
      <c r="A10" s="130"/>
      <c r="B10" s="135" t="s">
        <v>288</v>
      </c>
      <c r="C10" s="130"/>
      <c r="E10" s="106" t="s">
        <v>414</v>
      </c>
      <c r="F10" s="148" t="s">
        <v>415</v>
      </c>
      <c r="G10" s="149"/>
      <c r="H10" s="107"/>
      <c r="I10" s="107">
        <v>1388.2193</v>
      </c>
      <c r="J10" s="107">
        <v>888.61189999999999</v>
      </c>
      <c r="K10" s="107"/>
      <c r="L10" s="113">
        <v>2277.2521000000002</v>
      </c>
      <c r="M10" s="109" t="s">
        <v>406</v>
      </c>
    </row>
    <row r="11" spans="1:14" x14ac:dyDescent="0.25">
      <c r="A11" s="130"/>
      <c r="B11" s="130"/>
      <c r="C11" s="130"/>
      <c r="E11" s="106" t="s">
        <v>416</v>
      </c>
      <c r="F11" s="148" t="s">
        <v>417</v>
      </c>
      <c r="G11" s="149"/>
      <c r="H11" s="107"/>
      <c r="I11" s="107"/>
      <c r="J11" s="107"/>
      <c r="K11" s="107"/>
      <c r="L11" s="113">
        <f>SUM(H11:K11)</f>
        <v>0</v>
      </c>
      <c r="M11" s="109" t="s">
        <v>406</v>
      </c>
    </row>
    <row r="12" spans="1:14" x14ac:dyDescent="0.25">
      <c r="A12" s="136"/>
      <c r="B12" s="163" t="s">
        <v>381</v>
      </c>
      <c r="C12" s="163"/>
      <c r="E12" s="106" t="s">
        <v>418</v>
      </c>
      <c r="F12" s="148" t="s">
        <v>419</v>
      </c>
      <c r="G12" s="149"/>
      <c r="H12" s="107"/>
      <c r="I12" s="114"/>
      <c r="J12" s="107"/>
      <c r="K12" s="107"/>
      <c r="L12" s="113">
        <f>SUM(H12:K12)</f>
        <v>0</v>
      </c>
      <c r="M12" s="109" t="s">
        <v>406</v>
      </c>
    </row>
    <row r="13" spans="1:14" x14ac:dyDescent="0.25">
      <c r="A13" s="130"/>
      <c r="B13" s="130"/>
      <c r="C13" s="130"/>
      <c r="E13" s="106" t="s">
        <v>420</v>
      </c>
      <c r="F13" s="150" t="s">
        <v>421</v>
      </c>
      <c r="G13" s="151"/>
      <c r="H13" s="115">
        <f>SUM(H8:H12)</f>
        <v>0</v>
      </c>
      <c r="I13" s="115">
        <v>1871.99</v>
      </c>
      <c r="J13" s="115">
        <f>SUM(J8:J12)</f>
        <v>4166.9755399999995</v>
      </c>
      <c r="K13" s="115">
        <f>SUM(K8:K12)</f>
        <v>0</v>
      </c>
      <c r="L13" s="115">
        <f>SUM(L8:L12)</f>
        <v>6038.9655399999992</v>
      </c>
      <c r="M13" s="109" t="s">
        <v>406</v>
      </c>
    </row>
    <row r="14" spans="1:14" ht="81" customHeight="1" x14ac:dyDescent="0.25">
      <c r="A14" s="130"/>
      <c r="B14" s="164" t="s">
        <v>177</v>
      </c>
      <c r="C14" s="164"/>
      <c r="E14" s="104" t="s">
        <v>422</v>
      </c>
      <c r="F14" s="145" t="s">
        <v>423</v>
      </c>
      <c r="G14" s="146"/>
      <c r="H14" s="146"/>
      <c r="I14" s="146"/>
      <c r="J14" s="147"/>
      <c r="K14" s="105"/>
      <c r="L14" s="105"/>
      <c r="M14" s="111"/>
    </row>
    <row r="15" spans="1:14" x14ac:dyDescent="0.25">
      <c r="A15" s="132"/>
      <c r="B15" s="165" t="s">
        <v>5</v>
      </c>
      <c r="C15" s="165"/>
      <c r="E15" s="106" t="s">
        <v>424</v>
      </c>
      <c r="F15" s="143" t="s">
        <v>411</v>
      </c>
      <c r="G15" s="143"/>
      <c r="H15" s="116">
        <f>H8*$M$15/100</f>
        <v>0</v>
      </c>
      <c r="I15" s="116">
        <f>I8*$M$15/100</f>
        <v>521.05108440000004</v>
      </c>
      <c r="J15" s="116">
        <f>J8*$M$15/100</f>
        <v>3534.0760039199995</v>
      </c>
      <c r="K15" s="116">
        <f>K8*$M$15/100</f>
        <v>0</v>
      </c>
      <c r="L15" s="107">
        <f>SUM(H15:K15)</f>
        <v>4055.1270883199995</v>
      </c>
      <c r="M15" s="117">
        <v>107.8</v>
      </c>
    </row>
    <row r="16" spans="1:14" x14ac:dyDescent="0.25">
      <c r="A16" s="130"/>
      <c r="B16" s="130"/>
      <c r="C16" s="130"/>
      <c r="E16" s="106" t="s">
        <v>425</v>
      </c>
      <c r="F16" s="143" t="s">
        <v>413</v>
      </c>
      <c r="G16" s="143"/>
      <c r="H16" s="116">
        <f>H9*$M$15/100*$M$16/100</f>
        <v>0</v>
      </c>
      <c r="I16" s="116">
        <f>I9*$M$15/100*$M$16/100</f>
        <v>0</v>
      </c>
      <c r="J16" s="116">
        <f>J9*$M$15/100*$M$16/100</f>
        <v>0</v>
      </c>
      <c r="K16" s="116">
        <f>K9*$M$15/100*$M$16/100</f>
        <v>0</v>
      </c>
      <c r="L16" s="107">
        <f t="shared" ref="L16:L19" si="0">SUM(H16:K16)</f>
        <v>0</v>
      </c>
      <c r="M16" s="117">
        <v>105.3</v>
      </c>
    </row>
    <row r="17" spans="1:13" x14ac:dyDescent="0.25">
      <c r="A17" s="130"/>
      <c r="B17" s="130"/>
      <c r="C17" s="130"/>
      <c r="E17" s="106" t="s">
        <v>426</v>
      </c>
      <c r="F17" s="143" t="s">
        <v>415</v>
      </c>
      <c r="G17" s="143"/>
      <c r="H17" s="116">
        <f>H10*$M$15/100*$M$16/100*$M$17/100</f>
        <v>0</v>
      </c>
      <c r="I17" s="116">
        <f>I10*$M$15/100*$M$16/100*$M$17/100</f>
        <v>1645.1507836691924</v>
      </c>
      <c r="J17" s="116">
        <f>J10*$M$15/100*$M$16/100*$M$17/100</f>
        <v>1053.0760980363623</v>
      </c>
      <c r="K17" s="116">
        <f>K10*$M$15/100*$M$16/100*$M$17/100</f>
        <v>0</v>
      </c>
      <c r="L17" s="107">
        <f t="shared" si="0"/>
        <v>2698.2268817055547</v>
      </c>
      <c r="M17" s="117">
        <v>104.4</v>
      </c>
    </row>
    <row r="18" spans="1:13" ht="30" x14ac:dyDescent="0.25">
      <c r="A18" s="125" t="s">
        <v>21</v>
      </c>
      <c r="B18" s="126" t="s">
        <v>382</v>
      </c>
      <c r="C18" s="127" t="s">
        <v>383</v>
      </c>
      <c r="E18" s="106" t="s">
        <v>427</v>
      </c>
      <c r="F18" s="143" t="s">
        <v>417</v>
      </c>
      <c r="G18" s="143"/>
      <c r="H18" s="116">
        <f>H11*$M$15/100*$M$16/100*$M$17/100*$M$18/100</f>
        <v>0</v>
      </c>
      <c r="I18" s="116">
        <f>I11*$M$15/100*$M$16/100*$M$17/100*$M$18/100</f>
        <v>0</v>
      </c>
      <c r="J18" s="116">
        <f>J11*$M$15/100*$M$16/100*$M$17/100*$M$18/100</f>
        <v>0</v>
      </c>
      <c r="K18" s="116">
        <f>K11*$M$15/100*$M$16/100*$M$17/100*$M$18/100</f>
        <v>0</v>
      </c>
      <c r="L18" s="107">
        <f t="shared" si="0"/>
        <v>0</v>
      </c>
      <c r="M18" s="117">
        <v>104.4</v>
      </c>
    </row>
    <row r="19" spans="1:13" x14ac:dyDescent="0.25">
      <c r="A19" s="125">
        <v>1</v>
      </c>
      <c r="B19" s="126">
        <v>2</v>
      </c>
      <c r="C19" s="128">
        <v>3</v>
      </c>
      <c r="E19" s="106" t="s">
        <v>428</v>
      </c>
      <c r="F19" s="143" t="s">
        <v>419</v>
      </c>
      <c r="G19" s="143"/>
      <c r="H19" s="116">
        <f>H12*$M$15/100*$M$16/100*$M$17/100*$M$18/100*$M$19/100</f>
        <v>0</v>
      </c>
      <c r="I19" s="116">
        <f>I12*$M$15/100*$M$16/100*$M$17/100*$M$18/100*$M$19/100</f>
        <v>0</v>
      </c>
      <c r="J19" s="116">
        <f>J12*$M$15/100*$M$16/100*$M$17/100*$M$18/100*$M$19/100</f>
        <v>0</v>
      </c>
      <c r="K19" s="116">
        <f>K12*$M$15/100*$M$16/100*$M$17/100*$M$18/100*$M$19/100</f>
        <v>0</v>
      </c>
      <c r="L19" s="107">
        <f t="shared" si="0"/>
        <v>0</v>
      </c>
      <c r="M19" s="117">
        <v>104.4</v>
      </c>
    </row>
    <row r="20" spans="1:13" x14ac:dyDescent="0.25">
      <c r="A20" s="125">
        <v>1</v>
      </c>
      <c r="B20" s="137" t="s">
        <v>384</v>
      </c>
      <c r="C20" s="138">
        <f>'ССРСС '!H40</f>
        <v>6038.97</v>
      </c>
      <c r="E20" s="106" t="s">
        <v>429</v>
      </c>
      <c r="F20" s="144" t="s">
        <v>421</v>
      </c>
      <c r="G20" s="144"/>
      <c r="H20" s="118">
        <f>SUM(H15:H19)</f>
        <v>0</v>
      </c>
      <c r="I20" s="118">
        <f>SUM(I15:I19)</f>
        <v>2166.2018680691926</v>
      </c>
      <c r="J20" s="118">
        <f>SUM(J15:J19)</f>
        <v>4587.1521019563615</v>
      </c>
      <c r="K20" s="118">
        <f>SUM(K15:K19)</f>
        <v>0</v>
      </c>
      <c r="L20" s="123">
        <f>SUM(L15:L19)</f>
        <v>6753.3539700255542</v>
      </c>
      <c r="M20" s="119"/>
    </row>
    <row r="21" spans="1:13" x14ac:dyDescent="0.25">
      <c r="A21" s="125">
        <v>1.1000000000000001</v>
      </c>
      <c r="B21" s="137" t="s">
        <v>385</v>
      </c>
      <c r="C21" s="139">
        <f>'ССРСС '!D40+'ССРСС '!E40</f>
        <v>1871.9900000000002</v>
      </c>
      <c r="E21" s="104" t="s">
        <v>430</v>
      </c>
      <c r="F21" s="145" t="s">
        <v>431</v>
      </c>
      <c r="G21" s="146"/>
      <c r="H21" s="146"/>
      <c r="I21" s="146"/>
      <c r="J21" s="147"/>
      <c r="K21" s="223"/>
      <c r="L21" s="223"/>
      <c r="M21" s="224"/>
    </row>
    <row r="22" spans="1:13" x14ac:dyDescent="0.25">
      <c r="A22" s="125">
        <v>1.2</v>
      </c>
      <c r="B22" s="137" t="s">
        <v>386</v>
      </c>
      <c r="C22" s="140">
        <f>'ССРСС '!F40</f>
        <v>4166.9799999999996</v>
      </c>
      <c r="E22" s="106" t="s">
        <v>432</v>
      </c>
      <c r="F22" s="143" t="s">
        <v>411</v>
      </c>
      <c r="G22" s="143"/>
      <c r="H22" s="107">
        <f>H8*$M$22/100*1.2</f>
        <v>0</v>
      </c>
      <c r="I22" s="107">
        <f>I8*$M$22/100*1.2</f>
        <v>625.26130128</v>
      </c>
      <c r="J22" s="107">
        <f>J8*$M$22/100*1.2</f>
        <v>4240.8912047039994</v>
      </c>
      <c r="K22" s="107">
        <f>K8*$M$22/100*1.2</f>
        <v>0</v>
      </c>
      <c r="L22" s="107">
        <f>SUM(H22:K22)</f>
        <v>4866.1525059839996</v>
      </c>
      <c r="M22" s="117">
        <v>107.8</v>
      </c>
    </row>
    <row r="23" spans="1:13" x14ac:dyDescent="0.25">
      <c r="A23" s="125">
        <v>1.3</v>
      </c>
      <c r="B23" s="137" t="s">
        <v>387</v>
      </c>
      <c r="C23" s="140">
        <f>'ССРСС '!G40</f>
        <v>0</v>
      </c>
      <c r="E23" s="106" t="s">
        <v>433</v>
      </c>
      <c r="F23" s="143" t="s">
        <v>413</v>
      </c>
      <c r="G23" s="143"/>
      <c r="H23" s="107">
        <f>H9*$M$22/100*$M$23/100*1.2</f>
        <v>0</v>
      </c>
      <c r="I23" s="107">
        <f>I9*$M$22/100*$M$23/100*1.2</f>
        <v>0</v>
      </c>
      <c r="J23" s="107">
        <f>J9*$M$22/100*$M$23/100*1.2</f>
        <v>0</v>
      </c>
      <c r="K23" s="107">
        <f>K9*$M$22/100*$M$23/100*1.2</f>
        <v>0</v>
      </c>
      <c r="L23" s="107">
        <f>SUM(H23:K23)</f>
        <v>0</v>
      </c>
      <c r="M23" s="117">
        <v>105.3</v>
      </c>
    </row>
    <row r="24" spans="1:13" x14ac:dyDescent="0.25">
      <c r="A24" s="125">
        <v>2</v>
      </c>
      <c r="B24" s="137" t="s">
        <v>388</v>
      </c>
      <c r="C24" s="140">
        <f>'ССРСС '!H47</f>
        <v>7246.77</v>
      </c>
      <c r="E24" s="106" t="s">
        <v>434</v>
      </c>
      <c r="F24" s="143" t="s">
        <v>415</v>
      </c>
      <c r="G24" s="143"/>
      <c r="H24" s="107">
        <f>H10*$M$22/100*$M$23/100*$M$24/100*1.2</f>
        <v>0</v>
      </c>
      <c r="I24" s="107">
        <f>I10*$M$22/100*$M$23/100*$M$24/100*1.2</f>
        <v>1974.1809404030307</v>
      </c>
      <c r="J24" s="107">
        <f>J10*$M$22/100*$M$23/100*$M$24/100*1.2</f>
        <v>1263.6913176436346</v>
      </c>
      <c r="K24" s="107">
        <f>K10*$M$22/100*$M$23/100*$M$24/100*1.2</f>
        <v>0</v>
      </c>
      <c r="L24" s="107">
        <f>SUM(H24:K24)</f>
        <v>3237.8722580466656</v>
      </c>
      <c r="M24" s="117">
        <v>104.4</v>
      </c>
    </row>
    <row r="25" spans="1:13" x14ac:dyDescent="0.25">
      <c r="A25" s="125">
        <v>2.1</v>
      </c>
      <c r="B25" s="137" t="s">
        <v>389</v>
      </c>
      <c r="C25" s="140">
        <f>'ССРСС '!H46</f>
        <v>1207.8</v>
      </c>
      <c r="E25" s="106" t="s">
        <v>435</v>
      </c>
      <c r="F25" s="143" t="s">
        <v>417</v>
      </c>
      <c r="G25" s="143"/>
      <c r="H25" s="107">
        <f>H11*$M$22/100*$M$23/100*$M$24/100*$M$25/100*1.2</f>
        <v>0</v>
      </c>
      <c r="I25" s="107">
        <f>I11*$M$22/100*$M$23/100*$M$24/100*$M$25/100*1.2</f>
        <v>0</v>
      </c>
      <c r="J25" s="107">
        <f>J11*$M$22/100*$M$23/100*$M$24/100*$M$25/100*1.2</f>
        <v>0</v>
      </c>
      <c r="K25" s="107">
        <f>K11*$M$22/100*$M$23/100*$M$24/100*$M$25/100*1.2</f>
        <v>0</v>
      </c>
      <c r="L25" s="107">
        <f>SUM(H25:K25)</f>
        <v>0</v>
      </c>
      <c r="M25" s="117">
        <v>104.4</v>
      </c>
    </row>
    <row r="26" spans="1:13" ht="30" x14ac:dyDescent="0.25">
      <c r="A26" s="125">
        <v>3</v>
      </c>
      <c r="B26" s="137" t="s">
        <v>390</v>
      </c>
      <c r="C26" s="141">
        <f>L30</f>
        <v>8104.0247640306643</v>
      </c>
      <c r="D26" s="222">
        <f>C26/1.2</f>
        <v>6753.3539700255542</v>
      </c>
      <c r="E26" s="106" t="s">
        <v>436</v>
      </c>
      <c r="F26" s="143" t="s">
        <v>419</v>
      </c>
      <c r="G26" s="143"/>
      <c r="H26" s="107">
        <f>H12*$M$22/100*$M$23/100*$M$24/100*$M$25/100*$M$26/100*1.2</f>
        <v>0</v>
      </c>
      <c r="I26" s="107">
        <f>I12*$M$22/100*$M$23/100*$M$24/100*$M$25/100*$M$26/100*1.2</f>
        <v>0</v>
      </c>
      <c r="J26" s="107">
        <f>J12*$M$22/100*$M$23/100*$M$24/100*$M$25/100*$M$26/100*1.2</f>
        <v>0</v>
      </c>
      <c r="K26" s="107">
        <f>K12*$M$22/100*$M$23/100*$M$24/100*$M$25/100*$M$26/100*1.2</f>
        <v>0</v>
      </c>
      <c r="L26" s="107">
        <f>SUM(H26:K26)</f>
        <v>0</v>
      </c>
      <c r="M26" s="117">
        <v>104.4</v>
      </c>
    </row>
    <row r="27" spans="1:13" x14ac:dyDescent="0.25">
      <c r="A27" s="130"/>
      <c r="C27" s="130"/>
      <c r="E27" s="106" t="s">
        <v>437</v>
      </c>
      <c r="F27" s="144" t="s">
        <v>421</v>
      </c>
      <c r="G27" s="144"/>
      <c r="H27" s="115">
        <f>SUM(H22:H26)</f>
        <v>0</v>
      </c>
      <c r="I27" s="115">
        <f>SUM(I22:I26)</f>
        <v>2599.4422416830307</v>
      </c>
      <c r="J27" s="115">
        <f>SUM(J22:J26)</f>
        <v>5504.582522347634</v>
      </c>
      <c r="K27" s="115">
        <f>SUM(K22:K26)</f>
        <v>0</v>
      </c>
      <c r="L27" s="115">
        <f>SUM(L22:L26)</f>
        <v>8104.0247640306652</v>
      </c>
      <c r="M27" s="119"/>
    </row>
    <row r="28" spans="1:13" ht="25.5" customHeight="1" x14ac:dyDescent="0.25">
      <c r="A28" s="166" t="s">
        <v>391</v>
      </c>
      <c r="B28" s="166"/>
      <c r="C28" s="166"/>
      <c r="E28" s="104" t="s">
        <v>438</v>
      </c>
      <c r="F28" s="225" t="s">
        <v>439</v>
      </c>
      <c r="G28" s="225"/>
      <c r="H28" s="225"/>
      <c r="I28" s="225"/>
      <c r="J28" s="225"/>
      <c r="K28" s="225"/>
      <c r="L28" s="225"/>
      <c r="M28" s="225"/>
    </row>
    <row r="29" spans="1:13" x14ac:dyDescent="0.25">
      <c r="E29" s="106" t="s">
        <v>440</v>
      </c>
      <c r="F29" s="142" t="s">
        <v>441</v>
      </c>
      <c r="G29" s="142"/>
      <c r="H29" s="120">
        <f>H20</f>
        <v>0</v>
      </c>
      <c r="I29" s="120">
        <f>I20</f>
        <v>2166.2018680691926</v>
      </c>
      <c r="J29" s="120">
        <f>J20</f>
        <v>4587.1521019563615</v>
      </c>
      <c r="K29" s="120">
        <f>K20</f>
        <v>0</v>
      </c>
      <c r="L29" s="120">
        <f>L20</f>
        <v>6753.3539700255542</v>
      </c>
      <c r="M29" s="109" t="s">
        <v>406</v>
      </c>
    </row>
    <row r="30" spans="1:13" x14ac:dyDescent="0.25">
      <c r="E30" s="106" t="s">
        <v>442</v>
      </c>
      <c r="F30" s="142" t="s">
        <v>443</v>
      </c>
      <c r="G30" s="142"/>
      <c r="H30" s="120">
        <f>H27</f>
        <v>0</v>
      </c>
      <c r="I30" s="120">
        <f>I27</f>
        <v>2599.4422416830307</v>
      </c>
      <c r="J30" s="120">
        <f>J27</f>
        <v>5504.582522347634</v>
      </c>
      <c r="K30" s="120">
        <f>K27</f>
        <v>0</v>
      </c>
      <c r="L30" s="120">
        <f>SUM(H30:K30)</f>
        <v>8104.0247640306643</v>
      </c>
      <c r="M30" s="109" t="s">
        <v>406</v>
      </c>
    </row>
    <row r="31" spans="1:13" ht="15" customHeight="1" x14ac:dyDescent="0.25"/>
    <row r="35" ht="15" customHeight="1" x14ac:dyDescent="0.25"/>
    <row r="36" ht="15" customHeight="1" x14ac:dyDescent="0.25"/>
    <row r="37" ht="14.25" customHeight="1" x14ac:dyDescent="0.25"/>
    <row r="39" ht="14.25" customHeight="1" x14ac:dyDescent="0.25"/>
    <row r="41" ht="14.25" customHeight="1" x14ac:dyDescent="0.25"/>
    <row r="43" ht="14.2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7">
    <mergeCell ref="B12:C12"/>
    <mergeCell ref="B14:C14"/>
    <mergeCell ref="B15:C15"/>
    <mergeCell ref="A28:C28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30:G30"/>
    <mergeCell ref="F24:G24"/>
    <mergeCell ref="F25:G25"/>
    <mergeCell ref="F26:G26"/>
    <mergeCell ref="F27:G27"/>
    <mergeCell ref="F28:M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40665-B2F9-43B2-9252-78382CAE859B}">
  <sheetPr>
    <pageSetUpPr fitToPage="1"/>
  </sheetPr>
  <dimension ref="A1:BD64"/>
  <sheetViews>
    <sheetView topLeftCell="A16" workbookViewId="0">
      <selection activeCell="BF39" sqref="BF39"/>
    </sheetView>
  </sheetViews>
  <sheetFormatPr defaultColWidth="9.140625" defaultRowHeight="11.25" customHeight="1" x14ac:dyDescent="0.2"/>
  <cols>
    <col min="1" max="1" width="6.7109375" style="58" customWidth="1"/>
    <col min="2" max="2" width="22.28515625" style="58" customWidth="1"/>
    <col min="3" max="3" width="34.28515625" style="58" customWidth="1"/>
    <col min="4" max="8" width="19.85546875" style="58" customWidth="1"/>
    <col min="9" max="13" width="113.7109375" style="60" hidden="1" customWidth="1"/>
    <col min="14" max="19" width="136" style="59" hidden="1" customWidth="1"/>
    <col min="20" max="26" width="155.85546875" style="70" hidden="1" customWidth="1"/>
    <col min="27" max="27" width="162.5703125" style="61" hidden="1" customWidth="1"/>
    <col min="28" max="30" width="56.5703125" style="76" hidden="1" customWidth="1"/>
    <col min="31" max="32" width="54.140625" style="5" hidden="1" customWidth="1"/>
    <col min="33" max="40" width="79.42578125" style="76" hidden="1" customWidth="1"/>
    <col min="41" max="44" width="83.140625" style="5" hidden="1" customWidth="1"/>
    <col min="45" max="48" width="79.42578125" style="76" hidden="1" customWidth="1"/>
    <col min="49" max="50" width="54.140625" style="5" hidden="1" customWidth="1"/>
    <col min="51" max="54" width="79.42578125" style="76" hidden="1" customWidth="1"/>
    <col min="55" max="16384" width="9.140625" style="58"/>
  </cols>
  <sheetData>
    <row r="1" spans="1:19" x14ac:dyDescent="0.2">
      <c r="H1" s="69" t="s">
        <v>321</v>
      </c>
    </row>
    <row r="2" spans="1:19" x14ac:dyDescent="0.2">
      <c r="A2" s="17"/>
      <c r="B2" s="17"/>
      <c r="C2" s="17"/>
      <c r="D2" s="17"/>
      <c r="E2" s="17"/>
      <c r="F2" s="17"/>
      <c r="G2" s="17"/>
      <c r="H2" s="2" t="s">
        <v>322</v>
      </c>
    </row>
    <row r="3" spans="1:19" x14ac:dyDescent="0.2">
      <c r="A3" s="17"/>
      <c r="B3" s="17"/>
      <c r="C3" s="17"/>
      <c r="D3" s="17"/>
      <c r="E3" s="17"/>
      <c r="F3" s="17"/>
      <c r="G3" s="17"/>
      <c r="H3" s="69"/>
    </row>
    <row r="4" spans="1:19" x14ac:dyDescent="0.2">
      <c r="A4" s="17"/>
      <c r="B4" s="17" t="s">
        <v>323</v>
      </c>
      <c r="C4" s="226" t="s">
        <v>380</v>
      </c>
      <c r="D4" s="226"/>
      <c r="E4" s="226"/>
      <c r="F4" s="226"/>
      <c r="G4" s="226"/>
      <c r="H4" s="17"/>
      <c r="I4" s="16" t="s">
        <v>324</v>
      </c>
      <c r="J4" s="16" t="s">
        <v>2</v>
      </c>
      <c r="K4" s="16" t="s">
        <v>2</v>
      </c>
      <c r="L4" s="16" t="s">
        <v>2</v>
      </c>
      <c r="M4" s="16" t="s">
        <v>2</v>
      </c>
    </row>
    <row r="5" spans="1:19" ht="10.5" customHeight="1" x14ac:dyDescent="0.2">
      <c r="A5" s="17"/>
      <c r="B5" s="17"/>
      <c r="C5" s="191" t="s">
        <v>325</v>
      </c>
      <c r="D5" s="191"/>
      <c r="E5" s="191"/>
      <c r="F5" s="191"/>
      <c r="G5" s="191"/>
      <c r="H5" s="17"/>
    </row>
    <row r="6" spans="1:19" ht="17.25" customHeight="1" x14ac:dyDescent="0.2">
      <c r="A6" s="17"/>
      <c r="B6" s="17" t="s">
        <v>445</v>
      </c>
      <c r="C6" s="71"/>
      <c r="D6" s="71"/>
      <c r="E6" s="71"/>
      <c r="F6" s="71"/>
      <c r="G6" s="71"/>
      <c r="H6" s="17"/>
    </row>
    <row r="7" spans="1:19" ht="17.25" customHeight="1" x14ac:dyDescent="0.2">
      <c r="A7" s="17"/>
      <c r="B7" s="17"/>
      <c r="C7" s="71"/>
      <c r="D7" s="71"/>
      <c r="E7" s="71"/>
      <c r="F7" s="71"/>
      <c r="G7" s="71"/>
      <c r="H7" s="17"/>
    </row>
    <row r="8" spans="1:19" ht="17.25" customHeight="1" x14ac:dyDescent="0.2">
      <c r="A8" s="17"/>
      <c r="B8" s="72" t="s">
        <v>326</v>
      </c>
      <c r="C8" s="71"/>
      <c r="D8" s="71"/>
      <c r="E8" s="71"/>
      <c r="F8" s="71"/>
      <c r="G8" s="71"/>
      <c r="H8" s="17"/>
    </row>
    <row r="9" spans="1:19" ht="17.25" customHeight="1" x14ac:dyDescent="0.2">
      <c r="A9" s="17"/>
      <c r="B9" s="17"/>
      <c r="C9" s="192"/>
      <c r="D9" s="192"/>
      <c r="E9" s="192"/>
      <c r="F9" s="192"/>
      <c r="G9" s="192"/>
      <c r="H9" s="17"/>
    </row>
    <row r="10" spans="1:19" ht="11.25" customHeight="1" x14ac:dyDescent="0.25">
      <c r="A10" s="73"/>
      <c r="B10" s="73"/>
      <c r="C10" s="191" t="s">
        <v>327</v>
      </c>
      <c r="D10" s="191"/>
      <c r="E10" s="191"/>
      <c r="F10" s="191"/>
      <c r="G10" s="191"/>
      <c r="H10" s="73"/>
    </row>
    <row r="11" spans="1:19" ht="11.25" customHeight="1" x14ac:dyDescent="0.25">
      <c r="A11" s="73"/>
      <c r="B11" s="73"/>
      <c r="C11" s="71"/>
      <c r="D11" s="71"/>
      <c r="E11" s="71"/>
      <c r="F11" s="71"/>
      <c r="G11" s="71"/>
      <c r="H11" s="73"/>
    </row>
    <row r="12" spans="1:19" ht="18" x14ac:dyDescent="0.25">
      <c r="A12" s="73"/>
      <c r="B12" s="193" t="s">
        <v>446</v>
      </c>
      <c r="C12" s="193"/>
      <c r="D12" s="193"/>
      <c r="E12" s="193"/>
      <c r="F12" s="193"/>
      <c r="G12" s="193"/>
      <c r="H12" s="73"/>
    </row>
    <row r="13" spans="1:19" ht="11.25" customHeight="1" x14ac:dyDescent="0.25">
      <c r="A13" s="73"/>
      <c r="B13" s="73"/>
      <c r="C13" s="71"/>
      <c r="D13" s="71"/>
      <c r="E13" s="71"/>
      <c r="F13" s="71"/>
      <c r="G13" s="71"/>
      <c r="H13" s="73"/>
    </row>
    <row r="14" spans="1:19" ht="11.25" customHeight="1" x14ac:dyDescent="0.25">
      <c r="A14" s="73"/>
      <c r="B14" s="73"/>
      <c r="C14" s="71"/>
      <c r="D14" s="71"/>
      <c r="E14" s="71"/>
      <c r="F14" s="71"/>
      <c r="G14" s="71"/>
      <c r="H14" s="73"/>
    </row>
    <row r="15" spans="1:19" ht="11.25" customHeight="1" x14ac:dyDescent="0.25">
      <c r="A15" s="73"/>
      <c r="B15" s="73"/>
      <c r="C15" s="71"/>
      <c r="D15" s="71"/>
      <c r="E15" s="71"/>
      <c r="F15" s="71"/>
      <c r="G15" s="71"/>
      <c r="H15" s="73"/>
    </row>
    <row r="16" spans="1:19" ht="39.75" customHeight="1" x14ac:dyDescent="0.2">
      <c r="A16" s="74"/>
      <c r="B16" s="227" t="s">
        <v>177</v>
      </c>
      <c r="C16" s="227"/>
      <c r="D16" s="227"/>
      <c r="E16" s="227"/>
      <c r="F16" s="227"/>
      <c r="G16" s="227"/>
      <c r="H16" s="74"/>
      <c r="N16" s="54" t="s">
        <v>2</v>
      </c>
      <c r="O16" s="54" t="s">
        <v>2</v>
      </c>
      <c r="P16" s="54" t="s">
        <v>2</v>
      </c>
      <c r="Q16" s="54" t="s">
        <v>2</v>
      </c>
      <c r="R16" s="54" t="s">
        <v>2</v>
      </c>
      <c r="S16" s="54" t="s">
        <v>2</v>
      </c>
    </row>
    <row r="17" spans="1:54" ht="13.5" customHeight="1" x14ac:dyDescent="0.2">
      <c r="A17" s="75"/>
      <c r="B17" s="167" t="s">
        <v>5</v>
      </c>
      <c r="C17" s="167"/>
      <c r="D17" s="167"/>
      <c r="E17" s="167"/>
      <c r="F17" s="167"/>
      <c r="G17" s="167"/>
      <c r="H17" s="75"/>
    </row>
    <row r="18" spans="1:54" ht="9.75" customHeight="1" x14ac:dyDescent="0.2">
      <c r="A18" s="17"/>
      <c r="B18" s="17"/>
      <c r="C18" s="17"/>
      <c r="D18" s="77"/>
      <c r="E18" s="77"/>
      <c r="F18" s="77"/>
      <c r="G18" s="78"/>
      <c r="H18" s="78"/>
    </row>
    <row r="19" spans="1:54" x14ac:dyDescent="0.2">
      <c r="A19" s="79"/>
      <c r="B19" s="183" t="s">
        <v>328</v>
      </c>
      <c r="C19" s="183"/>
      <c r="D19" s="183"/>
      <c r="E19" s="183"/>
      <c r="F19" s="183"/>
      <c r="G19" s="183"/>
      <c r="H19" s="183"/>
      <c r="T19" s="74" t="s">
        <v>329</v>
      </c>
      <c r="U19" s="74" t="s">
        <v>2</v>
      </c>
      <c r="V19" s="74" t="s">
        <v>2</v>
      </c>
      <c r="W19" s="74" t="s">
        <v>2</v>
      </c>
      <c r="X19" s="74" t="s">
        <v>2</v>
      </c>
      <c r="Y19" s="74" t="s">
        <v>2</v>
      </c>
      <c r="Z19" s="74" t="s">
        <v>2</v>
      </c>
    </row>
    <row r="20" spans="1:54" ht="9.75" customHeight="1" x14ac:dyDescent="0.2">
      <c r="A20" s="17"/>
      <c r="B20" s="17"/>
      <c r="C20" s="17"/>
      <c r="D20" s="71"/>
      <c r="E20" s="71"/>
      <c r="F20" s="71"/>
      <c r="G20" s="71"/>
      <c r="H20" s="71"/>
    </row>
    <row r="21" spans="1:54" ht="16.5" customHeight="1" x14ac:dyDescent="0.2">
      <c r="A21" s="184" t="s">
        <v>21</v>
      </c>
      <c r="B21" s="184" t="s">
        <v>22</v>
      </c>
      <c r="C21" s="184" t="s">
        <v>330</v>
      </c>
      <c r="D21" s="187" t="s">
        <v>331</v>
      </c>
      <c r="E21" s="188"/>
      <c r="F21" s="188"/>
      <c r="G21" s="188"/>
      <c r="H21" s="189"/>
      <c r="I21" s="80"/>
    </row>
    <row r="22" spans="1:54" ht="58.5" customHeight="1" x14ac:dyDescent="0.2">
      <c r="A22" s="185"/>
      <c r="B22" s="185"/>
      <c r="C22" s="185"/>
      <c r="D22" s="184" t="s">
        <v>332</v>
      </c>
      <c r="E22" s="184" t="s">
        <v>333</v>
      </c>
      <c r="F22" s="184" t="s">
        <v>334</v>
      </c>
      <c r="G22" s="184" t="s">
        <v>335</v>
      </c>
      <c r="H22" s="184" t="s">
        <v>30</v>
      </c>
      <c r="I22" s="80"/>
    </row>
    <row r="23" spans="1:54" ht="3.75" customHeight="1" x14ac:dyDescent="0.2">
      <c r="A23" s="186"/>
      <c r="B23" s="186"/>
      <c r="C23" s="186"/>
      <c r="D23" s="186"/>
      <c r="E23" s="186"/>
      <c r="F23" s="186"/>
      <c r="G23" s="186"/>
      <c r="H23" s="186"/>
      <c r="I23" s="80"/>
    </row>
    <row r="24" spans="1:54" x14ac:dyDescent="0.2">
      <c r="A24" s="35">
        <v>1</v>
      </c>
      <c r="B24" s="35">
        <v>2</v>
      </c>
      <c r="C24" s="35">
        <v>3</v>
      </c>
      <c r="D24" s="35">
        <v>4</v>
      </c>
      <c r="E24" s="35">
        <v>5</v>
      </c>
      <c r="F24" s="35">
        <v>6</v>
      </c>
      <c r="G24" s="35">
        <v>7</v>
      </c>
      <c r="H24" s="35">
        <v>8</v>
      </c>
      <c r="I24" s="80"/>
    </row>
    <row r="25" spans="1:54" s="87" customFormat="1" ht="14.25" x14ac:dyDescent="0.2">
      <c r="A25" s="178" t="s">
        <v>336</v>
      </c>
      <c r="B25" s="179"/>
      <c r="C25" s="179"/>
      <c r="D25" s="179"/>
      <c r="E25" s="179"/>
      <c r="F25" s="179"/>
      <c r="G25" s="179"/>
      <c r="H25" s="180"/>
      <c r="I25" s="81"/>
      <c r="J25" s="81"/>
      <c r="K25" s="81"/>
      <c r="L25" s="81"/>
      <c r="M25" s="81"/>
      <c r="N25" s="82"/>
      <c r="O25" s="82"/>
      <c r="P25" s="82"/>
      <c r="Q25" s="82"/>
      <c r="R25" s="82"/>
      <c r="S25" s="82"/>
      <c r="T25" s="83"/>
      <c r="U25" s="83"/>
      <c r="V25" s="83"/>
      <c r="W25" s="83"/>
      <c r="X25" s="83"/>
      <c r="Y25" s="83"/>
      <c r="Z25" s="83"/>
      <c r="AA25" s="84" t="s">
        <v>336</v>
      </c>
      <c r="AB25" s="85"/>
      <c r="AC25" s="85"/>
      <c r="AD25" s="85"/>
      <c r="AE25" s="86"/>
      <c r="AF25" s="86"/>
      <c r="AG25" s="85"/>
      <c r="AH25" s="85"/>
      <c r="AI25" s="85"/>
      <c r="AJ25" s="85"/>
      <c r="AK25" s="85"/>
      <c r="AL25" s="85"/>
      <c r="AM25" s="85"/>
      <c r="AN25" s="85"/>
      <c r="AO25" s="86"/>
      <c r="AP25" s="86"/>
      <c r="AQ25" s="86"/>
      <c r="AR25" s="86"/>
      <c r="AS25" s="85"/>
      <c r="AT25" s="85"/>
      <c r="AU25" s="85"/>
      <c r="AV25" s="85"/>
      <c r="AW25" s="86"/>
      <c r="AX25" s="86"/>
      <c r="AY25" s="85"/>
      <c r="AZ25" s="85"/>
      <c r="BA25" s="85"/>
      <c r="BB25" s="85"/>
    </row>
    <row r="26" spans="1:54" s="87" customFormat="1" ht="14.25" x14ac:dyDescent="0.2">
      <c r="A26" s="33" t="s">
        <v>39</v>
      </c>
      <c r="B26" s="88" t="s">
        <v>337</v>
      </c>
      <c r="C26" s="88" t="s">
        <v>338</v>
      </c>
      <c r="D26" s="37">
        <v>558.74</v>
      </c>
      <c r="E26" s="37">
        <v>62.78</v>
      </c>
      <c r="F26" s="37"/>
      <c r="G26" s="37"/>
      <c r="H26" s="37">
        <v>621.52</v>
      </c>
      <c r="I26" s="81"/>
      <c r="J26" s="81"/>
      <c r="K26" s="81"/>
      <c r="L26" s="81"/>
      <c r="M26" s="81"/>
      <c r="N26" s="82"/>
      <c r="O26" s="82"/>
      <c r="P26" s="82"/>
      <c r="Q26" s="82"/>
      <c r="R26" s="82"/>
      <c r="S26" s="82"/>
      <c r="T26" s="83"/>
      <c r="U26" s="83"/>
      <c r="V26" s="83"/>
      <c r="W26" s="83"/>
      <c r="X26" s="83"/>
      <c r="Y26" s="83"/>
      <c r="Z26" s="83"/>
      <c r="AA26" s="84"/>
      <c r="AB26" s="85"/>
      <c r="AC26" s="85"/>
      <c r="AD26" s="85"/>
      <c r="AE26" s="86"/>
      <c r="AF26" s="86"/>
      <c r="AG26" s="85"/>
      <c r="AH26" s="85"/>
      <c r="AI26" s="85"/>
      <c r="AJ26" s="85"/>
      <c r="AK26" s="85"/>
      <c r="AL26" s="85"/>
      <c r="AM26" s="85"/>
      <c r="AN26" s="85"/>
      <c r="AO26" s="86"/>
      <c r="AP26" s="86"/>
      <c r="AQ26" s="86"/>
      <c r="AR26" s="86"/>
      <c r="AS26" s="85"/>
      <c r="AT26" s="85"/>
      <c r="AU26" s="85"/>
      <c r="AV26" s="85"/>
      <c r="AW26" s="86"/>
      <c r="AX26" s="86"/>
      <c r="AY26" s="85"/>
      <c r="AZ26" s="85"/>
      <c r="BA26" s="85"/>
      <c r="BB26" s="85"/>
    </row>
    <row r="27" spans="1:54" s="87" customFormat="1" ht="14.25" x14ac:dyDescent="0.2">
      <c r="A27" s="33" t="s">
        <v>43</v>
      </c>
      <c r="B27" s="88" t="s">
        <v>339</v>
      </c>
      <c r="C27" s="88" t="s">
        <v>340</v>
      </c>
      <c r="D27" s="37">
        <v>529.83000000000004</v>
      </c>
      <c r="E27" s="37">
        <v>16.309999999999999</v>
      </c>
      <c r="F27" s="37"/>
      <c r="G27" s="37"/>
      <c r="H27" s="37">
        <v>546.14</v>
      </c>
      <c r="I27" s="81"/>
      <c r="J27" s="81"/>
      <c r="K27" s="81"/>
      <c r="L27" s="81"/>
      <c r="M27" s="81"/>
      <c r="N27" s="82"/>
      <c r="O27" s="82"/>
      <c r="P27" s="82"/>
      <c r="Q27" s="82"/>
      <c r="R27" s="82"/>
      <c r="S27" s="82"/>
      <c r="T27" s="83"/>
      <c r="U27" s="83"/>
      <c r="V27" s="83"/>
      <c r="W27" s="83"/>
      <c r="X27" s="83"/>
      <c r="Y27" s="83"/>
      <c r="Z27" s="83"/>
      <c r="AA27" s="84"/>
      <c r="AB27" s="85"/>
      <c r="AC27" s="85"/>
      <c r="AD27" s="85"/>
      <c r="AE27" s="86"/>
      <c r="AF27" s="86"/>
      <c r="AG27" s="85"/>
      <c r="AH27" s="85"/>
      <c r="AI27" s="85"/>
      <c r="AJ27" s="85"/>
      <c r="AK27" s="85"/>
      <c r="AL27" s="85"/>
      <c r="AM27" s="85"/>
      <c r="AN27" s="85"/>
      <c r="AO27" s="86"/>
      <c r="AP27" s="86"/>
      <c r="AQ27" s="86"/>
      <c r="AR27" s="86"/>
      <c r="AS27" s="85"/>
      <c r="AT27" s="85"/>
      <c r="AU27" s="85"/>
      <c r="AV27" s="85"/>
      <c r="AW27" s="86"/>
      <c r="AX27" s="86"/>
      <c r="AY27" s="85"/>
      <c r="AZ27" s="85"/>
      <c r="BA27" s="85"/>
      <c r="BB27" s="85"/>
    </row>
    <row r="28" spans="1:54" s="87" customFormat="1" ht="14.25" x14ac:dyDescent="0.2">
      <c r="A28" s="33" t="s">
        <v>46</v>
      </c>
      <c r="B28" s="88" t="s">
        <v>341</v>
      </c>
      <c r="C28" s="88" t="s">
        <v>342</v>
      </c>
      <c r="D28" s="37">
        <v>0.03</v>
      </c>
      <c r="E28" s="37">
        <v>260.75</v>
      </c>
      <c r="F28" s="37">
        <v>621.54999999999995</v>
      </c>
      <c r="G28" s="37"/>
      <c r="H28" s="37">
        <v>882.33</v>
      </c>
      <c r="I28" s="81"/>
      <c r="J28" s="81"/>
      <c r="K28" s="81"/>
      <c r="L28" s="81"/>
      <c r="M28" s="81"/>
      <c r="N28" s="82"/>
      <c r="O28" s="82"/>
      <c r="P28" s="82"/>
      <c r="Q28" s="82"/>
      <c r="R28" s="82"/>
      <c r="S28" s="82"/>
      <c r="T28" s="83"/>
      <c r="U28" s="83"/>
      <c r="V28" s="83"/>
      <c r="W28" s="83"/>
      <c r="X28" s="83"/>
      <c r="Y28" s="83"/>
      <c r="Z28" s="83"/>
      <c r="AA28" s="84"/>
      <c r="AB28" s="85"/>
      <c r="AC28" s="85"/>
      <c r="AD28" s="85"/>
      <c r="AE28" s="86"/>
      <c r="AF28" s="86"/>
      <c r="AG28" s="85"/>
      <c r="AH28" s="85"/>
      <c r="AI28" s="85"/>
      <c r="AJ28" s="85"/>
      <c r="AK28" s="85"/>
      <c r="AL28" s="85"/>
      <c r="AM28" s="85"/>
      <c r="AN28" s="85"/>
      <c r="AO28" s="86"/>
      <c r="AP28" s="86"/>
      <c r="AQ28" s="86"/>
      <c r="AR28" s="86"/>
      <c r="AS28" s="85"/>
      <c r="AT28" s="85"/>
      <c r="AU28" s="85"/>
      <c r="AV28" s="85"/>
      <c r="AW28" s="86"/>
      <c r="AX28" s="86"/>
      <c r="AY28" s="85"/>
      <c r="AZ28" s="85"/>
      <c r="BA28" s="85"/>
      <c r="BB28" s="85"/>
    </row>
    <row r="29" spans="1:54" s="87" customFormat="1" ht="14.25" x14ac:dyDescent="0.2">
      <c r="A29" s="33" t="s">
        <v>49</v>
      </c>
      <c r="B29" s="88" t="s">
        <v>343</v>
      </c>
      <c r="C29" s="88" t="s">
        <v>344</v>
      </c>
      <c r="D29" s="37">
        <v>231.54</v>
      </c>
      <c r="E29" s="37">
        <v>212.01</v>
      </c>
      <c r="F29" s="37">
        <v>3545.43</v>
      </c>
      <c r="G29" s="37"/>
      <c r="H29" s="37">
        <v>3988.98</v>
      </c>
      <c r="I29" s="81"/>
      <c r="J29" s="81"/>
      <c r="K29" s="81"/>
      <c r="L29" s="81"/>
      <c r="M29" s="81"/>
      <c r="N29" s="82"/>
      <c r="O29" s="82"/>
      <c r="P29" s="82"/>
      <c r="Q29" s="82"/>
      <c r="R29" s="82"/>
      <c r="S29" s="82"/>
      <c r="T29" s="83"/>
      <c r="U29" s="83"/>
      <c r="V29" s="83"/>
      <c r="W29" s="83"/>
      <c r="X29" s="83"/>
      <c r="Y29" s="83"/>
      <c r="Z29" s="83"/>
      <c r="AA29" s="84"/>
      <c r="AB29" s="85"/>
      <c r="AC29" s="85"/>
      <c r="AD29" s="85"/>
      <c r="AE29" s="86"/>
      <c r="AF29" s="86"/>
      <c r="AG29" s="85"/>
      <c r="AH29" s="85"/>
      <c r="AI29" s="85"/>
      <c r="AJ29" s="85"/>
      <c r="AK29" s="85"/>
      <c r="AL29" s="85"/>
      <c r="AM29" s="85"/>
      <c r="AN29" s="85"/>
      <c r="AO29" s="86"/>
      <c r="AP29" s="86"/>
      <c r="AQ29" s="86"/>
      <c r="AR29" s="86"/>
      <c r="AS29" s="85"/>
      <c r="AT29" s="85"/>
      <c r="AU29" s="85"/>
      <c r="AV29" s="85"/>
      <c r="AW29" s="86"/>
      <c r="AX29" s="86"/>
      <c r="AY29" s="85"/>
      <c r="AZ29" s="85"/>
      <c r="BA29" s="85"/>
      <c r="BB29" s="85"/>
    </row>
    <row r="30" spans="1:54" s="87" customFormat="1" ht="22.5" x14ac:dyDescent="0.2">
      <c r="A30" s="89"/>
      <c r="B30" s="181" t="s">
        <v>345</v>
      </c>
      <c r="C30" s="182"/>
      <c r="D30" s="47">
        <v>1320.14</v>
      </c>
      <c r="E30" s="47">
        <v>551.85</v>
      </c>
      <c r="F30" s="90">
        <v>4166.9799999999996</v>
      </c>
      <c r="G30" s="90"/>
      <c r="H30" s="90">
        <v>6038.97</v>
      </c>
      <c r="I30" s="81"/>
      <c r="J30" s="81"/>
      <c r="K30" s="81"/>
      <c r="L30" s="81"/>
      <c r="M30" s="81"/>
      <c r="N30" s="82"/>
      <c r="O30" s="82"/>
      <c r="P30" s="82"/>
      <c r="Q30" s="82"/>
      <c r="R30" s="82"/>
      <c r="S30" s="82"/>
      <c r="T30" s="83"/>
      <c r="U30" s="83"/>
      <c r="V30" s="83"/>
      <c r="W30" s="83"/>
      <c r="X30" s="83"/>
      <c r="Y30" s="83"/>
      <c r="Z30" s="83"/>
      <c r="AA30" s="84"/>
      <c r="AB30" s="91" t="s">
        <v>345</v>
      </c>
      <c r="AC30" s="85"/>
      <c r="AD30" s="85"/>
      <c r="AE30" s="86"/>
      <c r="AF30" s="86"/>
      <c r="AG30" s="85"/>
      <c r="AH30" s="85"/>
      <c r="AI30" s="85"/>
      <c r="AJ30" s="85"/>
      <c r="AK30" s="85"/>
      <c r="AL30" s="85"/>
      <c r="AM30" s="85"/>
      <c r="AN30" s="85"/>
      <c r="AO30" s="86"/>
      <c r="AP30" s="86"/>
      <c r="AQ30" s="86"/>
      <c r="AR30" s="86"/>
      <c r="AS30" s="85"/>
      <c r="AT30" s="85"/>
      <c r="AU30" s="85"/>
      <c r="AV30" s="85"/>
      <c r="AW30" s="86"/>
      <c r="AX30" s="86"/>
      <c r="AY30" s="85"/>
      <c r="AZ30" s="85"/>
      <c r="BA30" s="85"/>
      <c r="BB30" s="85"/>
    </row>
    <row r="31" spans="1:54" s="87" customFormat="1" ht="14.25" x14ac:dyDescent="0.2">
      <c r="A31" s="178" t="s">
        <v>346</v>
      </c>
      <c r="B31" s="179"/>
      <c r="C31" s="179"/>
      <c r="D31" s="179"/>
      <c r="E31" s="179"/>
      <c r="F31" s="179"/>
      <c r="G31" s="179"/>
      <c r="H31" s="180"/>
      <c r="I31" s="81"/>
      <c r="J31" s="81"/>
      <c r="K31" s="81"/>
      <c r="L31" s="81"/>
      <c r="M31" s="81"/>
      <c r="N31" s="82"/>
      <c r="O31" s="82"/>
      <c r="P31" s="82"/>
      <c r="Q31" s="82"/>
      <c r="R31" s="82"/>
      <c r="S31" s="82"/>
      <c r="T31" s="83"/>
      <c r="U31" s="83"/>
      <c r="V31" s="83"/>
      <c r="W31" s="83"/>
      <c r="X31" s="83"/>
      <c r="Y31" s="83"/>
      <c r="Z31" s="83"/>
      <c r="AA31" s="84" t="s">
        <v>346</v>
      </c>
      <c r="AB31" s="91"/>
      <c r="AC31" s="85"/>
      <c r="AD31" s="85"/>
      <c r="AE31" s="86"/>
      <c r="AF31" s="86"/>
      <c r="AG31" s="85"/>
      <c r="AH31" s="85"/>
      <c r="AI31" s="85"/>
      <c r="AJ31" s="85"/>
      <c r="AK31" s="85"/>
      <c r="AL31" s="85"/>
      <c r="AM31" s="85"/>
      <c r="AN31" s="85"/>
      <c r="AO31" s="86"/>
      <c r="AP31" s="86"/>
      <c r="AQ31" s="86"/>
      <c r="AR31" s="86"/>
      <c r="AS31" s="85"/>
      <c r="AT31" s="85"/>
      <c r="AU31" s="85"/>
      <c r="AV31" s="85"/>
      <c r="AW31" s="86"/>
      <c r="AX31" s="86"/>
      <c r="AY31" s="85"/>
      <c r="AZ31" s="85"/>
      <c r="BA31" s="85"/>
      <c r="BB31" s="85"/>
    </row>
    <row r="32" spans="1:54" s="87" customFormat="1" ht="14.25" x14ac:dyDescent="0.2">
      <c r="A32" s="89"/>
      <c r="B32" s="176" t="s">
        <v>347</v>
      </c>
      <c r="C32" s="177"/>
      <c r="D32" s="47">
        <v>1320.14</v>
      </c>
      <c r="E32" s="47">
        <v>551.85</v>
      </c>
      <c r="F32" s="90">
        <v>4166.9799999999996</v>
      </c>
      <c r="G32" s="90"/>
      <c r="H32" s="90">
        <v>6038.97</v>
      </c>
      <c r="I32" s="81"/>
      <c r="J32" s="81"/>
      <c r="K32" s="81"/>
      <c r="L32" s="81"/>
      <c r="M32" s="81"/>
      <c r="N32" s="82"/>
      <c r="O32" s="82"/>
      <c r="P32" s="82"/>
      <c r="Q32" s="82"/>
      <c r="R32" s="82"/>
      <c r="S32" s="82"/>
      <c r="T32" s="83"/>
      <c r="U32" s="83"/>
      <c r="V32" s="83"/>
      <c r="W32" s="83"/>
      <c r="X32" s="83"/>
      <c r="Y32" s="83"/>
      <c r="Z32" s="83"/>
      <c r="AA32" s="84"/>
      <c r="AB32" s="91"/>
      <c r="AC32" s="92" t="s">
        <v>347</v>
      </c>
      <c r="AD32" s="85"/>
      <c r="AE32" s="86"/>
      <c r="AF32" s="86"/>
      <c r="AG32" s="85"/>
      <c r="AH32" s="85"/>
      <c r="AI32" s="85"/>
      <c r="AJ32" s="85"/>
      <c r="AK32" s="85"/>
      <c r="AL32" s="85"/>
      <c r="AM32" s="85"/>
      <c r="AN32" s="85"/>
      <c r="AO32" s="86"/>
      <c r="AP32" s="86"/>
      <c r="AQ32" s="86"/>
      <c r="AR32" s="86"/>
      <c r="AS32" s="85"/>
      <c r="AT32" s="85"/>
      <c r="AU32" s="85"/>
      <c r="AV32" s="85"/>
      <c r="AW32" s="86"/>
      <c r="AX32" s="86"/>
      <c r="AY32" s="85"/>
      <c r="AZ32" s="85"/>
      <c r="BA32" s="85"/>
      <c r="BB32" s="85"/>
    </row>
    <row r="33" spans="1:56" s="87" customFormat="1" ht="14.25" x14ac:dyDescent="0.2">
      <c r="A33" s="178" t="s">
        <v>348</v>
      </c>
      <c r="B33" s="179"/>
      <c r="C33" s="179"/>
      <c r="D33" s="179"/>
      <c r="E33" s="179"/>
      <c r="F33" s="179"/>
      <c r="G33" s="179"/>
      <c r="H33" s="180"/>
      <c r="I33" s="81"/>
      <c r="J33" s="81"/>
      <c r="K33" s="81"/>
      <c r="L33" s="81"/>
      <c r="M33" s="81"/>
      <c r="N33" s="82"/>
      <c r="O33" s="82"/>
      <c r="P33" s="82"/>
      <c r="Q33" s="82"/>
      <c r="R33" s="82"/>
      <c r="S33" s="82"/>
      <c r="T33" s="83"/>
      <c r="U33" s="83"/>
      <c r="V33" s="83"/>
      <c r="W33" s="83"/>
      <c r="X33" s="83"/>
      <c r="Y33" s="83"/>
      <c r="Z33" s="83"/>
      <c r="AA33" s="84" t="s">
        <v>348</v>
      </c>
      <c r="AB33" s="91"/>
      <c r="AC33" s="92"/>
      <c r="AD33" s="85"/>
      <c r="AE33" s="86"/>
      <c r="AF33" s="86"/>
      <c r="AG33" s="85"/>
      <c r="AH33" s="85"/>
      <c r="AI33" s="85"/>
      <c r="AJ33" s="85"/>
      <c r="AK33" s="85"/>
      <c r="AL33" s="85"/>
      <c r="AM33" s="85"/>
      <c r="AN33" s="85"/>
      <c r="AO33" s="86"/>
      <c r="AP33" s="86"/>
      <c r="AQ33" s="86"/>
      <c r="AR33" s="86"/>
      <c r="AS33" s="85"/>
      <c r="AT33" s="85"/>
      <c r="AU33" s="85"/>
      <c r="AV33" s="85"/>
      <c r="AW33" s="86"/>
      <c r="AX33" s="86"/>
      <c r="AY33" s="85"/>
      <c r="AZ33" s="85"/>
      <c r="BA33" s="85"/>
      <c r="BB33" s="85"/>
    </row>
    <row r="34" spans="1:56" s="87" customFormat="1" ht="14.25" x14ac:dyDescent="0.2">
      <c r="A34" s="89"/>
      <c r="B34" s="176" t="s">
        <v>349</v>
      </c>
      <c r="C34" s="177"/>
      <c r="D34" s="47">
        <v>1320.14</v>
      </c>
      <c r="E34" s="47">
        <v>551.85</v>
      </c>
      <c r="F34" s="90">
        <v>4166.9799999999996</v>
      </c>
      <c r="G34" s="90"/>
      <c r="H34" s="90">
        <v>6038.97</v>
      </c>
      <c r="I34" s="81"/>
      <c r="J34" s="81"/>
      <c r="K34" s="81"/>
      <c r="L34" s="81"/>
      <c r="M34" s="81"/>
      <c r="N34" s="82"/>
      <c r="O34" s="82"/>
      <c r="P34" s="82"/>
      <c r="Q34" s="82"/>
      <c r="R34" s="82"/>
      <c r="S34" s="82"/>
      <c r="T34" s="83"/>
      <c r="U34" s="83"/>
      <c r="V34" s="83"/>
      <c r="W34" s="83"/>
      <c r="X34" s="83"/>
      <c r="Y34" s="83"/>
      <c r="Z34" s="83"/>
      <c r="AA34" s="84"/>
      <c r="AB34" s="91"/>
      <c r="AC34" s="92" t="s">
        <v>349</v>
      </c>
      <c r="AD34" s="85"/>
      <c r="AE34" s="86"/>
      <c r="AF34" s="86"/>
      <c r="AG34" s="85"/>
      <c r="AH34" s="85"/>
      <c r="AI34" s="85"/>
      <c r="AJ34" s="85"/>
      <c r="AK34" s="85"/>
      <c r="AL34" s="85"/>
      <c r="AM34" s="85"/>
      <c r="AN34" s="85"/>
      <c r="AO34" s="86"/>
      <c r="AP34" s="86"/>
      <c r="AQ34" s="86"/>
      <c r="AR34" s="86"/>
      <c r="AS34" s="85"/>
      <c r="AT34" s="85"/>
      <c r="AU34" s="85"/>
      <c r="AV34" s="85"/>
      <c r="AW34" s="86"/>
      <c r="AX34" s="86"/>
      <c r="AY34" s="85"/>
      <c r="AZ34" s="85"/>
      <c r="BA34" s="85"/>
      <c r="BB34" s="85"/>
    </row>
    <row r="35" spans="1:56" s="87" customFormat="1" ht="14.25" x14ac:dyDescent="0.2">
      <c r="A35" s="178" t="s">
        <v>350</v>
      </c>
      <c r="B35" s="179"/>
      <c r="C35" s="179"/>
      <c r="D35" s="179"/>
      <c r="E35" s="179"/>
      <c r="F35" s="179"/>
      <c r="G35" s="179"/>
      <c r="H35" s="180"/>
      <c r="I35" s="81"/>
      <c r="J35" s="81"/>
      <c r="K35" s="81"/>
      <c r="L35" s="81"/>
      <c r="M35" s="81"/>
      <c r="N35" s="82"/>
      <c r="O35" s="82"/>
      <c r="P35" s="82"/>
      <c r="Q35" s="82"/>
      <c r="R35" s="82"/>
      <c r="S35" s="82"/>
      <c r="T35" s="83"/>
      <c r="U35" s="83"/>
      <c r="V35" s="83"/>
      <c r="W35" s="83"/>
      <c r="X35" s="83"/>
      <c r="Y35" s="83"/>
      <c r="Z35" s="83"/>
      <c r="AA35" s="84" t="s">
        <v>350</v>
      </c>
      <c r="AB35" s="91"/>
      <c r="AC35" s="92"/>
      <c r="AD35" s="85"/>
      <c r="AE35" s="86"/>
      <c r="AF35" s="86"/>
      <c r="AG35" s="85"/>
      <c r="AH35" s="85"/>
      <c r="AI35" s="85"/>
      <c r="AJ35" s="85"/>
      <c r="AK35" s="85"/>
      <c r="AL35" s="85"/>
      <c r="AM35" s="85"/>
      <c r="AN35" s="85"/>
      <c r="AO35" s="86"/>
      <c r="AP35" s="86"/>
      <c r="AQ35" s="86"/>
      <c r="AR35" s="86"/>
      <c r="AS35" s="85"/>
      <c r="AT35" s="85"/>
      <c r="AU35" s="85"/>
      <c r="AV35" s="85"/>
      <c r="AW35" s="86"/>
      <c r="AX35" s="86"/>
      <c r="AY35" s="85"/>
      <c r="AZ35" s="85"/>
      <c r="BA35" s="85"/>
      <c r="BB35" s="85"/>
    </row>
    <row r="36" spans="1:56" s="87" customFormat="1" ht="14.25" x14ac:dyDescent="0.2">
      <c r="A36" s="89"/>
      <c r="B36" s="181" t="s">
        <v>351</v>
      </c>
      <c r="C36" s="182"/>
      <c r="D36" s="47"/>
      <c r="E36" s="47"/>
      <c r="F36" s="90"/>
      <c r="G36" s="90"/>
      <c r="H36" s="90"/>
      <c r="I36" s="81"/>
      <c r="J36" s="81"/>
      <c r="K36" s="81"/>
      <c r="L36" s="81"/>
      <c r="M36" s="81"/>
      <c r="N36" s="82"/>
      <c r="O36" s="82"/>
      <c r="P36" s="82"/>
      <c r="Q36" s="82"/>
      <c r="R36" s="82"/>
      <c r="S36" s="82"/>
      <c r="T36" s="83"/>
      <c r="U36" s="83"/>
      <c r="V36" s="83"/>
      <c r="W36" s="83"/>
      <c r="X36" s="83"/>
      <c r="Y36" s="83"/>
      <c r="Z36" s="83"/>
      <c r="AA36" s="84"/>
      <c r="AB36" s="91" t="s">
        <v>351</v>
      </c>
      <c r="AC36" s="92"/>
      <c r="AD36" s="85"/>
      <c r="AE36" s="86"/>
      <c r="AF36" s="86"/>
      <c r="AG36" s="85"/>
      <c r="AH36" s="85"/>
      <c r="AI36" s="85"/>
      <c r="AJ36" s="85"/>
      <c r="AK36" s="85"/>
      <c r="AL36" s="85"/>
      <c r="AM36" s="85"/>
      <c r="AN36" s="85"/>
      <c r="AO36" s="86"/>
      <c r="AP36" s="86"/>
      <c r="AQ36" s="86"/>
      <c r="AR36" s="86"/>
      <c r="AS36" s="85"/>
      <c r="AT36" s="85"/>
      <c r="AU36" s="85"/>
      <c r="AV36" s="85"/>
      <c r="AW36" s="86"/>
      <c r="AX36" s="86"/>
      <c r="AY36" s="85"/>
      <c r="AZ36" s="85"/>
      <c r="BA36" s="85"/>
      <c r="BB36" s="85"/>
    </row>
    <row r="37" spans="1:56" s="87" customFormat="1" ht="14.25" x14ac:dyDescent="0.2">
      <c r="A37" s="89"/>
      <c r="B37" s="176" t="s">
        <v>352</v>
      </c>
      <c r="C37" s="177"/>
      <c r="D37" s="47">
        <v>1320.14</v>
      </c>
      <c r="E37" s="47">
        <v>551.85</v>
      </c>
      <c r="F37" s="90">
        <v>4166.9799999999996</v>
      </c>
      <c r="G37" s="90"/>
      <c r="H37" s="90">
        <v>6038.97</v>
      </c>
      <c r="I37" s="81"/>
      <c r="J37" s="81"/>
      <c r="K37" s="81"/>
      <c r="L37" s="81"/>
      <c r="M37" s="81"/>
      <c r="N37" s="82"/>
      <c r="O37" s="82"/>
      <c r="P37" s="82"/>
      <c r="Q37" s="82"/>
      <c r="R37" s="82"/>
      <c r="S37" s="82"/>
      <c r="T37" s="83"/>
      <c r="U37" s="83"/>
      <c r="V37" s="83"/>
      <c r="W37" s="83"/>
      <c r="X37" s="83"/>
      <c r="Y37" s="83"/>
      <c r="Z37" s="83"/>
      <c r="AA37" s="84"/>
      <c r="AB37" s="91"/>
      <c r="AC37" s="92" t="s">
        <v>352</v>
      </c>
      <c r="AD37" s="85"/>
      <c r="AE37" s="86"/>
      <c r="AF37" s="86"/>
      <c r="AG37" s="85"/>
      <c r="AH37" s="85"/>
      <c r="AI37" s="85"/>
      <c r="AJ37" s="85"/>
      <c r="AK37" s="85"/>
      <c r="AL37" s="85"/>
      <c r="AM37" s="85"/>
      <c r="AN37" s="85"/>
      <c r="AO37" s="86"/>
      <c r="AP37" s="86"/>
      <c r="AQ37" s="86"/>
      <c r="AR37" s="86"/>
      <c r="AS37" s="85"/>
      <c r="AT37" s="85"/>
      <c r="AU37" s="85"/>
      <c r="AV37" s="85"/>
      <c r="AW37" s="86"/>
      <c r="AX37" s="86"/>
      <c r="AY37" s="85"/>
      <c r="AZ37" s="85"/>
      <c r="BA37" s="85"/>
      <c r="BB37" s="85"/>
      <c r="BD37" s="293"/>
    </row>
    <row r="38" spans="1:56" s="87" customFormat="1" ht="48" x14ac:dyDescent="0.2">
      <c r="A38" s="178" t="s">
        <v>353</v>
      </c>
      <c r="B38" s="179"/>
      <c r="C38" s="179"/>
      <c r="D38" s="179"/>
      <c r="E38" s="179"/>
      <c r="F38" s="179"/>
      <c r="G38" s="179"/>
      <c r="H38" s="180"/>
      <c r="I38" s="81"/>
      <c r="J38" s="81"/>
      <c r="K38" s="81"/>
      <c r="L38" s="81"/>
      <c r="M38" s="81"/>
      <c r="N38" s="82"/>
      <c r="O38" s="82"/>
      <c r="P38" s="82"/>
      <c r="Q38" s="82"/>
      <c r="R38" s="82"/>
      <c r="S38" s="82"/>
      <c r="T38" s="83"/>
      <c r="U38" s="83"/>
      <c r="V38" s="83"/>
      <c r="W38" s="83"/>
      <c r="X38" s="83"/>
      <c r="Y38" s="83"/>
      <c r="Z38" s="83"/>
      <c r="AA38" s="84" t="s">
        <v>353</v>
      </c>
      <c r="AB38" s="91"/>
      <c r="AC38" s="92"/>
      <c r="AD38" s="85"/>
      <c r="AE38" s="86"/>
      <c r="AF38" s="86"/>
      <c r="AG38" s="85"/>
      <c r="AH38" s="85"/>
      <c r="AI38" s="85"/>
      <c r="AJ38" s="85"/>
      <c r="AK38" s="85"/>
      <c r="AL38" s="85"/>
      <c r="AM38" s="85"/>
      <c r="AN38" s="85"/>
      <c r="AO38" s="86"/>
      <c r="AP38" s="86"/>
      <c r="AQ38" s="86"/>
      <c r="AR38" s="86"/>
      <c r="AS38" s="85"/>
      <c r="AT38" s="85"/>
      <c r="AU38" s="85"/>
      <c r="AV38" s="85"/>
      <c r="AW38" s="86"/>
      <c r="AX38" s="86"/>
      <c r="AY38" s="85"/>
      <c r="AZ38" s="85"/>
      <c r="BA38" s="85"/>
      <c r="BB38" s="85"/>
    </row>
    <row r="39" spans="1:56" s="87" customFormat="1" ht="112.5" x14ac:dyDescent="0.2">
      <c r="A39" s="89"/>
      <c r="B39" s="181" t="s">
        <v>354</v>
      </c>
      <c r="C39" s="182"/>
      <c r="D39" s="47"/>
      <c r="E39" s="47"/>
      <c r="F39" s="90"/>
      <c r="G39" s="90"/>
      <c r="H39" s="90"/>
      <c r="I39" s="81"/>
      <c r="J39" s="81"/>
      <c r="K39" s="81"/>
      <c r="L39" s="81"/>
      <c r="M39" s="81"/>
      <c r="N39" s="82"/>
      <c r="O39" s="82"/>
      <c r="P39" s="82"/>
      <c r="Q39" s="82"/>
      <c r="R39" s="82"/>
      <c r="S39" s="82"/>
      <c r="T39" s="83"/>
      <c r="U39" s="83"/>
      <c r="V39" s="83"/>
      <c r="W39" s="83"/>
      <c r="X39" s="83"/>
      <c r="Y39" s="83"/>
      <c r="Z39" s="83"/>
      <c r="AA39" s="84"/>
      <c r="AB39" s="91" t="s">
        <v>354</v>
      </c>
      <c r="AC39" s="92"/>
      <c r="AD39" s="85"/>
      <c r="AE39" s="86"/>
      <c r="AF39" s="86"/>
      <c r="AG39" s="85"/>
      <c r="AH39" s="85"/>
      <c r="AI39" s="85"/>
      <c r="AJ39" s="85"/>
      <c r="AK39" s="85"/>
      <c r="AL39" s="85"/>
      <c r="AM39" s="85"/>
      <c r="AN39" s="85"/>
      <c r="AO39" s="86"/>
      <c r="AP39" s="86"/>
      <c r="AQ39" s="86"/>
      <c r="AR39" s="86"/>
      <c r="AS39" s="85"/>
      <c r="AT39" s="85"/>
      <c r="AU39" s="85"/>
      <c r="AV39" s="85"/>
      <c r="AW39" s="86"/>
      <c r="AX39" s="86"/>
      <c r="AY39" s="85"/>
      <c r="AZ39" s="85"/>
      <c r="BA39" s="85"/>
      <c r="BB39" s="85"/>
    </row>
    <row r="40" spans="1:56" s="87" customFormat="1" ht="14.25" x14ac:dyDescent="0.2">
      <c r="A40" s="89"/>
      <c r="B40" s="176" t="s">
        <v>355</v>
      </c>
      <c r="C40" s="177"/>
      <c r="D40" s="47">
        <v>1320.14</v>
      </c>
      <c r="E40" s="47">
        <v>551.85</v>
      </c>
      <c r="F40" s="90">
        <v>4166.9799999999996</v>
      </c>
      <c r="G40" s="90"/>
      <c r="H40" s="90">
        <v>6038.97</v>
      </c>
      <c r="I40" s="81"/>
      <c r="J40" s="81"/>
      <c r="K40" s="81"/>
      <c r="L40" s="81"/>
      <c r="M40" s="81"/>
      <c r="N40" s="82"/>
      <c r="O40" s="82"/>
      <c r="P40" s="82"/>
      <c r="Q40" s="82"/>
      <c r="R40" s="82"/>
      <c r="S40" s="82"/>
      <c r="T40" s="83"/>
      <c r="U40" s="83"/>
      <c r="V40" s="83"/>
      <c r="W40" s="83"/>
      <c r="X40" s="83"/>
      <c r="Y40" s="83"/>
      <c r="Z40" s="83"/>
      <c r="AA40" s="84"/>
      <c r="AB40" s="91"/>
      <c r="AC40" s="92" t="s">
        <v>355</v>
      </c>
      <c r="AD40" s="85"/>
      <c r="AE40" s="86"/>
      <c r="AF40" s="86"/>
      <c r="AG40" s="85"/>
      <c r="AH40" s="85"/>
      <c r="AI40" s="85"/>
      <c r="AJ40" s="85"/>
      <c r="AK40" s="85"/>
      <c r="AL40" s="85"/>
      <c r="AM40" s="85"/>
      <c r="AN40" s="85"/>
      <c r="AO40" s="86"/>
      <c r="AP40" s="86"/>
      <c r="AQ40" s="86"/>
      <c r="AR40" s="86"/>
      <c r="AS40" s="85"/>
      <c r="AT40" s="85"/>
      <c r="AU40" s="85"/>
      <c r="AV40" s="85"/>
      <c r="AW40" s="86"/>
      <c r="AX40" s="86"/>
      <c r="AY40" s="85"/>
      <c r="AZ40" s="85"/>
      <c r="BA40" s="85"/>
      <c r="BB40" s="85"/>
    </row>
    <row r="41" spans="1:56" s="87" customFormat="1" ht="14.25" x14ac:dyDescent="0.2">
      <c r="A41" s="178" t="s">
        <v>356</v>
      </c>
      <c r="B41" s="179"/>
      <c r="C41" s="179"/>
      <c r="D41" s="179"/>
      <c r="E41" s="179"/>
      <c r="F41" s="179"/>
      <c r="G41" s="179"/>
      <c r="H41" s="180"/>
      <c r="I41" s="81"/>
      <c r="J41" s="81"/>
      <c r="K41" s="81"/>
      <c r="L41" s="81"/>
      <c r="M41" s="81"/>
      <c r="N41" s="82"/>
      <c r="O41" s="82"/>
      <c r="P41" s="82"/>
      <c r="Q41" s="82"/>
      <c r="R41" s="82"/>
      <c r="S41" s="82"/>
      <c r="T41" s="83"/>
      <c r="U41" s="83"/>
      <c r="V41" s="83"/>
      <c r="W41" s="83"/>
      <c r="X41" s="83"/>
      <c r="Y41" s="83"/>
      <c r="Z41" s="83"/>
      <c r="AA41" s="84" t="s">
        <v>356</v>
      </c>
      <c r="AB41" s="91"/>
      <c r="AC41" s="92"/>
      <c r="AD41" s="85"/>
      <c r="AE41" s="86"/>
      <c r="AF41" s="86"/>
      <c r="AG41" s="85"/>
      <c r="AH41" s="85"/>
      <c r="AI41" s="85"/>
      <c r="AJ41" s="85"/>
      <c r="AK41" s="85"/>
      <c r="AL41" s="85"/>
      <c r="AM41" s="85"/>
      <c r="AN41" s="85"/>
      <c r="AO41" s="86"/>
      <c r="AP41" s="86"/>
      <c r="AQ41" s="86"/>
      <c r="AR41" s="86"/>
      <c r="AS41" s="85"/>
      <c r="AT41" s="85"/>
      <c r="AU41" s="85"/>
      <c r="AV41" s="85"/>
      <c r="AW41" s="86"/>
      <c r="AX41" s="86"/>
      <c r="AY41" s="85"/>
      <c r="AZ41" s="85"/>
      <c r="BA41" s="85"/>
      <c r="BB41" s="85"/>
    </row>
    <row r="42" spans="1:56" s="87" customFormat="1" ht="14.25" x14ac:dyDescent="0.2">
      <c r="A42" s="89"/>
      <c r="B42" s="176" t="s">
        <v>357</v>
      </c>
      <c r="C42" s="177"/>
      <c r="D42" s="47">
        <v>1320.14</v>
      </c>
      <c r="E42" s="47">
        <v>551.85</v>
      </c>
      <c r="F42" s="90">
        <v>4166.9799999999996</v>
      </c>
      <c r="G42" s="90"/>
      <c r="H42" s="90">
        <v>6038.97</v>
      </c>
      <c r="I42" s="81"/>
      <c r="J42" s="81"/>
      <c r="K42" s="81"/>
      <c r="L42" s="81"/>
      <c r="M42" s="81"/>
      <c r="N42" s="82"/>
      <c r="O42" s="82"/>
      <c r="P42" s="82"/>
      <c r="Q42" s="82"/>
      <c r="R42" s="82"/>
      <c r="S42" s="82"/>
      <c r="T42" s="83"/>
      <c r="U42" s="83"/>
      <c r="V42" s="83"/>
      <c r="W42" s="83"/>
      <c r="X42" s="83"/>
      <c r="Y42" s="83"/>
      <c r="Z42" s="83"/>
      <c r="AA42" s="84"/>
      <c r="AB42" s="91"/>
      <c r="AC42" s="92" t="s">
        <v>357</v>
      </c>
      <c r="AD42" s="85"/>
      <c r="AE42" s="86"/>
      <c r="AF42" s="86"/>
      <c r="AG42" s="85"/>
      <c r="AH42" s="85"/>
      <c r="AI42" s="85"/>
      <c r="AJ42" s="85"/>
      <c r="AK42" s="85"/>
      <c r="AL42" s="85"/>
      <c r="AM42" s="85"/>
      <c r="AN42" s="85"/>
      <c r="AO42" s="86"/>
      <c r="AP42" s="86"/>
      <c r="AQ42" s="86"/>
      <c r="AR42" s="86"/>
      <c r="AS42" s="85"/>
      <c r="AT42" s="85"/>
      <c r="AU42" s="85"/>
      <c r="AV42" s="85"/>
      <c r="AW42" s="86"/>
      <c r="AX42" s="86"/>
      <c r="AY42" s="85"/>
      <c r="AZ42" s="85"/>
      <c r="BA42" s="85"/>
      <c r="BB42" s="85"/>
    </row>
    <row r="43" spans="1:56" s="87" customFormat="1" ht="14.25" x14ac:dyDescent="0.2">
      <c r="A43" s="178" t="s">
        <v>358</v>
      </c>
      <c r="B43" s="179"/>
      <c r="C43" s="179"/>
      <c r="D43" s="179"/>
      <c r="E43" s="179"/>
      <c r="F43" s="179"/>
      <c r="G43" s="179"/>
      <c r="H43" s="180"/>
      <c r="I43" s="81"/>
      <c r="J43" s="81"/>
      <c r="K43" s="81"/>
      <c r="L43" s="81"/>
      <c r="M43" s="81"/>
      <c r="N43" s="82"/>
      <c r="O43" s="82"/>
      <c r="P43" s="82"/>
      <c r="Q43" s="82"/>
      <c r="R43" s="82"/>
      <c r="S43" s="82"/>
      <c r="T43" s="83"/>
      <c r="U43" s="83"/>
      <c r="V43" s="83"/>
      <c r="W43" s="83"/>
      <c r="X43" s="83"/>
      <c r="Y43" s="83"/>
      <c r="Z43" s="83"/>
      <c r="AA43" s="84" t="s">
        <v>358</v>
      </c>
      <c r="AB43" s="91"/>
      <c r="AC43" s="92"/>
      <c r="AD43" s="85"/>
      <c r="AE43" s="86"/>
      <c r="AF43" s="86"/>
      <c r="AG43" s="85"/>
      <c r="AH43" s="85"/>
      <c r="AI43" s="85"/>
      <c r="AJ43" s="85"/>
      <c r="AK43" s="85"/>
      <c r="AL43" s="85"/>
      <c r="AM43" s="85"/>
      <c r="AN43" s="85"/>
      <c r="AO43" s="86"/>
      <c r="AP43" s="86"/>
      <c r="AQ43" s="86"/>
      <c r="AR43" s="86"/>
      <c r="AS43" s="85"/>
      <c r="AT43" s="85"/>
      <c r="AU43" s="85"/>
      <c r="AV43" s="85"/>
      <c r="AW43" s="86"/>
      <c r="AX43" s="86"/>
      <c r="AY43" s="85"/>
      <c r="AZ43" s="85"/>
      <c r="BA43" s="85"/>
      <c r="BB43" s="85"/>
    </row>
    <row r="44" spans="1:56" s="87" customFormat="1" ht="14.25" x14ac:dyDescent="0.2">
      <c r="A44" s="33" t="s">
        <v>53</v>
      </c>
      <c r="B44" s="88" t="s">
        <v>359</v>
      </c>
      <c r="C44" s="88" t="s">
        <v>360</v>
      </c>
      <c r="D44" s="37">
        <v>264.02999999999997</v>
      </c>
      <c r="E44" s="37">
        <v>110.37</v>
      </c>
      <c r="F44" s="37">
        <v>833.4</v>
      </c>
      <c r="G44" s="37"/>
      <c r="H44" s="37">
        <v>1207.8</v>
      </c>
      <c r="I44" s="81"/>
      <c r="J44" s="81"/>
      <c r="K44" s="81"/>
      <c r="L44" s="81"/>
      <c r="M44" s="81"/>
      <c r="N44" s="82"/>
      <c r="O44" s="82"/>
      <c r="P44" s="82"/>
      <c r="Q44" s="82"/>
      <c r="R44" s="82"/>
      <c r="S44" s="82"/>
      <c r="T44" s="83"/>
      <c r="U44" s="83"/>
      <c r="V44" s="83"/>
      <c r="W44" s="83"/>
      <c r="X44" s="83"/>
      <c r="Y44" s="83"/>
      <c r="Z44" s="83"/>
      <c r="AA44" s="84"/>
      <c r="AB44" s="91"/>
      <c r="AC44" s="92"/>
      <c r="AD44" s="85"/>
      <c r="AE44" s="86"/>
      <c r="AF44" s="86"/>
      <c r="AG44" s="85"/>
      <c r="AH44" s="85"/>
      <c r="AI44" s="85"/>
      <c r="AJ44" s="85"/>
      <c r="AK44" s="85"/>
      <c r="AL44" s="85"/>
      <c r="AM44" s="85"/>
      <c r="AN44" s="85"/>
      <c r="AO44" s="86"/>
      <c r="AP44" s="86"/>
      <c r="AQ44" s="86"/>
      <c r="AR44" s="86"/>
      <c r="AS44" s="85"/>
      <c r="AT44" s="85"/>
      <c r="AU44" s="85"/>
      <c r="AV44" s="85"/>
      <c r="AW44" s="86"/>
      <c r="AX44" s="86"/>
      <c r="AY44" s="85"/>
      <c r="AZ44" s="85"/>
      <c r="BA44" s="85"/>
      <c r="BB44" s="85"/>
    </row>
    <row r="45" spans="1:56" s="87" customFormat="1" ht="14.25" x14ac:dyDescent="0.2">
      <c r="A45" s="35"/>
      <c r="B45" s="88"/>
      <c r="C45" s="88"/>
      <c r="D45" s="37" t="s">
        <v>361</v>
      </c>
      <c r="E45" s="37" t="s">
        <v>362</v>
      </c>
      <c r="F45" s="37" t="s">
        <v>363</v>
      </c>
      <c r="G45" s="37" t="s">
        <v>364</v>
      </c>
      <c r="H45" s="37"/>
      <c r="I45" s="81"/>
      <c r="J45" s="81"/>
      <c r="K45" s="81"/>
      <c r="L45" s="81"/>
      <c r="M45" s="81"/>
      <c r="N45" s="82"/>
      <c r="O45" s="82"/>
      <c r="P45" s="82"/>
      <c r="Q45" s="82"/>
      <c r="R45" s="82"/>
      <c r="S45" s="82"/>
      <c r="T45" s="83"/>
      <c r="U45" s="83"/>
      <c r="V45" s="83"/>
      <c r="W45" s="83"/>
      <c r="X45" s="83"/>
      <c r="Y45" s="83"/>
      <c r="Z45" s="83"/>
      <c r="AA45" s="84"/>
      <c r="AB45" s="91"/>
      <c r="AC45" s="92"/>
      <c r="AD45" s="85"/>
      <c r="AE45" s="86"/>
      <c r="AF45" s="86"/>
      <c r="AG45" s="85"/>
      <c r="AH45" s="85"/>
      <c r="AI45" s="85"/>
      <c r="AJ45" s="85"/>
      <c r="AK45" s="85"/>
      <c r="AL45" s="85"/>
      <c r="AM45" s="85"/>
      <c r="AN45" s="85"/>
      <c r="AO45" s="86"/>
      <c r="AP45" s="86"/>
      <c r="AQ45" s="86"/>
      <c r="AR45" s="86"/>
      <c r="AS45" s="85"/>
      <c r="AT45" s="85"/>
      <c r="AU45" s="85"/>
      <c r="AV45" s="85"/>
      <c r="AW45" s="86"/>
      <c r="AX45" s="86"/>
      <c r="AY45" s="85"/>
      <c r="AZ45" s="85"/>
      <c r="BA45" s="85"/>
      <c r="BB45" s="85"/>
    </row>
    <row r="46" spans="1:56" s="87" customFormat="1" ht="14.25" x14ac:dyDescent="0.2">
      <c r="A46" s="89"/>
      <c r="B46" s="181" t="s">
        <v>365</v>
      </c>
      <c r="C46" s="182"/>
      <c r="D46" s="47">
        <v>264.02999999999997</v>
      </c>
      <c r="E46" s="47">
        <v>110.37</v>
      </c>
      <c r="F46" s="90">
        <v>833.4</v>
      </c>
      <c r="G46" s="90"/>
      <c r="H46" s="90">
        <v>1207.8</v>
      </c>
      <c r="I46" s="81"/>
      <c r="J46" s="81"/>
      <c r="K46" s="81"/>
      <c r="L46" s="81"/>
      <c r="M46" s="81"/>
      <c r="N46" s="82"/>
      <c r="O46" s="82"/>
      <c r="P46" s="82"/>
      <c r="Q46" s="82"/>
      <c r="R46" s="82"/>
      <c r="S46" s="82"/>
      <c r="T46" s="83"/>
      <c r="U46" s="83"/>
      <c r="V46" s="83"/>
      <c r="W46" s="83"/>
      <c r="X46" s="83"/>
      <c r="Y46" s="83"/>
      <c r="Z46" s="83"/>
      <c r="AA46" s="84"/>
      <c r="AB46" s="91" t="s">
        <v>365</v>
      </c>
      <c r="AC46" s="92"/>
      <c r="AD46" s="85"/>
      <c r="AE46" s="86"/>
      <c r="AF46" s="86"/>
      <c r="AG46" s="85"/>
      <c r="AH46" s="85"/>
      <c r="AI46" s="85"/>
      <c r="AJ46" s="85"/>
      <c r="AK46" s="85"/>
      <c r="AL46" s="85"/>
      <c r="AM46" s="85"/>
      <c r="AN46" s="85"/>
      <c r="AO46" s="86"/>
      <c r="AP46" s="86"/>
      <c r="AQ46" s="86"/>
      <c r="AR46" s="86"/>
      <c r="AS46" s="85"/>
      <c r="AT46" s="85"/>
      <c r="AU46" s="85"/>
      <c r="AV46" s="85"/>
      <c r="AW46" s="86"/>
      <c r="AX46" s="86"/>
      <c r="AY46" s="85"/>
      <c r="AZ46" s="85"/>
      <c r="BA46" s="85"/>
      <c r="BB46" s="85"/>
    </row>
    <row r="47" spans="1:56" s="87" customFormat="1" ht="14.25" x14ac:dyDescent="0.2">
      <c r="A47" s="89"/>
      <c r="B47" s="176" t="s">
        <v>366</v>
      </c>
      <c r="C47" s="177"/>
      <c r="D47" s="47">
        <v>1584.17</v>
      </c>
      <c r="E47" s="47">
        <v>662.22</v>
      </c>
      <c r="F47" s="90">
        <v>5000.38</v>
      </c>
      <c r="G47" s="90"/>
      <c r="H47" s="90">
        <v>7246.77</v>
      </c>
      <c r="I47" s="81"/>
      <c r="J47" s="81"/>
      <c r="K47" s="81"/>
      <c r="L47" s="81"/>
      <c r="M47" s="81"/>
      <c r="N47" s="82"/>
      <c r="O47" s="82"/>
      <c r="P47" s="82"/>
      <c r="Q47" s="82"/>
      <c r="R47" s="82"/>
      <c r="S47" s="82"/>
      <c r="T47" s="83"/>
      <c r="U47" s="83"/>
      <c r="V47" s="83"/>
      <c r="W47" s="83"/>
      <c r="X47" s="83"/>
      <c r="Y47" s="83"/>
      <c r="Z47" s="83"/>
      <c r="AA47" s="84"/>
      <c r="AB47" s="91"/>
      <c r="AC47" s="92"/>
      <c r="AD47" s="92" t="s">
        <v>366</v>
      </c>
      <c r="AE47" s="86"/>
      <c r="AF47" s="86"/>
      <c r="AG47" s="85"/>
      <c r="AH47" s="85"/>
      <c r="AI47" s="85"/>
      <c r="AJ47" s="85"/>
      <c r="AK47" s="85"/>
      <c r="AL47" s="85"/>
      <c r="AM47" s="85"/>
      <c r="AN47" s="85"/>
      <c r="AO47" s="86"/>
      <c r="AP47" s="86"/>
      <c r="AQ47" s="86"/>
      <c r="AR47" s="86"/>
      <c r="AS47" s="85"/>
      <c r="AT47" s="85"/>
      <c r="AU47" s="85"/>
      <c r="AV47" s="85"/>
      <c r="AW47" s="86"/>
      <c r="AX47" s="86"/>
      <c r="AY47" s="85"/>
      <c r="AZ47" s="85"/>
      <c r="BA47" s="85"/>
      <c r="BB47" s="85"/>
    </row>
    <row r="48" spans="1:56" s="87" customFormat="1" ht="11.25" customHeight="1" x14ac:dyDescent="0.2">
      <c r="A48" s="89"/>
      <c r="B48" s="171" t="s">
        <v>367</v>
      </c>
      <c r="C48" s="172"/>
      <c r="D48" s="45"/>
      <c r="E48" s="45"/>
      <c r="F48" s="45"/>
      <c r="G48" s="45"/>
      <c r="H48" s="45"/>
      <c r="I48" s="81"/>
      <c r="J48" s="81"/>
      <c r="K48" s="81"/>
      <c r="L48" s="81"/>
      <c r="M48" s="81"/>
      <c r="N48" s="82"/>
      <c r="O48" s="82"/>
      <c r="P48" s="82"/>
      <c r="Q48" s="82"/>
      <c r="R48" s="82"/>
      <c r="S48" s="82"/>
      <c r="T48" s="83"/>
      <c r="U48" s="83"/>
      <c r="V48" s="83"/>
      <c r="W48" s="83"/>
      <c r="X48" s="83"/>
      <c r="Y48" s="83"/>
      <c r="Z48" s="83"/>
      <c r="AA48" s="84"/>
      <c r="AB48" s="91"/>
      <c r="AC48" s="92"/>
      <c r="AD48" s="92"/>
      <c r="AE48" s="86"/>
      <c r="AF48" s="86"/>
      <c r="AG48" s="85"/>
      <c r="AH48" s="85"/>
      <c r="AI48" s="85"/>
      <c r="AJ48" s="85"/>
      <c r="AK48" s="85"/>
      <c r="AL48" s="85"/>
      <c r="AM48" s="85"/>
      <c r="AN48" s="85"/>
      <c r="AO48" s="86"/>
      <c r="AP48" s="86"/>
      <c r="AQ48" s="86"/>
      <c r="AR48" s="86"/>
      <c r="AS48" s="85"/>
      <c r="AT48" s="85"/>
      <c r="AU48" s="85"/>
      <c r="AV48" s="85"/>
      <c r="AW48" s="86"/>
      <c r="AX48" s="86"/>
      <c r="AY48" s="85"/>
      <c r="AZ48" s="85"/>
      <c r="BA48" s="85"/>
      <c r="BB48" s="85"/>
    </row>
    <row r="49" spans="1:54" s="87" customFormat="1" ht="14.25" x14ac:dyDescent="0.2">
      <c r="A49" s="89"/>
      <c r="B49" s="173" t="s">
        <v>368</v>
      </c>
      <c r="C49" s="174"/>
      <c r="D49" s="45"/>
      <c r="E49" s="45"/>
      <c r="F49" s="45"/>
      <c r="G49" s="45"/>
      <c r="H49" s="47">
        <v>650.52</v>
      </c>
      <c r="I49" s="81"/>
      <c r="J49" s="81"/>
      <c r="K49" s="81"/>
      <c r="L49" s="81"/>
      <c r="M49" s="81"/>
      <c r="N49" s="82"/>
      <c r="O49" s="82"/>
      <c r="P49" s="82"/>
      <c r="Q49" s="82"/>
      <c r="R49" s="82"/>
      <c r="S49" s="82"/>
      <c r="T49" s="83"/>
      <c r="U49" s="83"/>
      <c r="V49" s="83"/>
      <c r="W49" s="83"/>
      <c r="X49" s="83"/>
      <c r="Y49" s="83"/>
      <c r="Z49" s="83"/>
      <c r="AA49" s="84"/>
      <c r="AB49" s="91"/>
      <c r="AC49" s="92"/>
      <c r="AD49" s="92"/>
      <c r="AE49" s="86"/>
      <c r="AF49" s="86"/>
      <c r="AG49" s="85"/>
      <c r="AH49" s="85"/>
      <c r="AI49" s="85"/>
      <c r="AJ49" s="85"/>
      <c r="AK49" s="85"/>
      <c r="AL49" s="85"/>
      <c r="AM49" s="85"/>
      <c r="AN49" s="85"/>
      <c r="AO49" s="86"/>
      <c r="AP49" s="86"/>
      <c r="AQ49" s="86"/>
      <c r="AR49" s="86"/>
      <c r="AS49" s="85"/>
      <c r="AT49" s="85"/>
      <c r="AU49" s="85"/>
      <c r="AV49" s="85"/>
      <c r="AW49" s="86"/>
      <c r="AX49" s="86"/>
      <c r="AY49" s="85"/>
      <c r="AZ49" s="85"/>
      <c r="BA49" s="85"/>
      <c r="BB49" s="85"/>
    </row>
    <row r="50" spans="1:54" s="87" customFormat="1" ht="14.25" x14ac:dyDescent="0.2">
      <c r="A50" s="89"/>
      <c r="B50" s="173" t="s">
        <v>369</v>
      </c>
      <c r="C50" s="174"/>
      <c r="D50" s="45"/>
      <c r="E50" s="45"/>
      <c r="F50" s="45"/>
      <c r="G50" s="45"/>
      <c r="H50" s="47">
        <v>114.35</v>
      </c>
      <c r="I50" s="81"/>
      <c r="J50" s="81"/>
      <c r="K50" s="81"/>
      <c r="L50" s="81"/>
      <c r="M50" s="81"/>
      <c r="N50" s="82"/>
      <c r="O50" s="82"/>
      <c r="P50" s="82"/>
      <c r="Q50" s="82"/>
      <c r="R50" s="82"/>
      <c r="S50" s="82"/>
      <c r="T50" s="83"/>
      <c r="U50" s="83"/>
      <c r="V50" s="83"/>
      <c r="W50" s="83"/>
      <c r="X50" s="83"/>
      <c r="Y50" s="83"/>
      <c r="Z50" s="83"/>
      <c r="AA50" s="84"/>
      <c r="AB50" s="91"/>
      <c r="AC50" s="92"/>
      <c r="AD50" s="92"/>
      <c r="AE50" s="86"/>
      <c r="AF50" s="86"/>
      <c r="AG50" s="85"/>
      <c r="AH50" s="85"/>
      <c r="AI50" s="85"/>
      <c r="AJ50" s="85"/>
      <c r="AK50" s="85"/>
      <c r="AL50" s="85"/>
      <c r="AM50" s="85"/>
      <c r="AN50" s="85"/>
      <c r="AO50" s="86"/>
      <c r="AP50" s="86"/>
      <c r="AQ50" s="86"/>
      <c r="AR50" s="86"/>
      <c r="AS50" s="85"/>
      <c r="AT50" s="85"/>
      <c r="AU50" s="85"/>
      <c r="AV50" s="85"/>
      <c r="AW50" s="86"/>
      <c r="AX50" s="86"/>
      <c r="AY50" s="85"/>
      <c r="AZ50" s="85"/>
      <c r="BA50" s="85"/>
      <c r="BB50" s="85"/>
    </row>
    <row r="51" spans="1:54" s="87" customFormat="1" ht="14.25" x14ac:dyDescent="0.2">
      <c r="A51" s="89"/>
      <c r="B51" s="173" t="s">
        <v>370</v>
      </c>
      <c r="C51" s="174"/>
      <c r="D51" s="45"/>
      <c r="E51" s="45"/>
      <c r="F51" s="45"/>
      <c r="G51" s="45"/>
      <c r="H51" s="47">
        <v>57.07</v>
      </c>
      <c r="I51" s="81"/>
      <c r="J51" s="81"/>
      <c r="K51" s="81"/>
      <c r="L51" s="81"/>
      <c r="M51" s="81"/>
      <c r="N51" s="82"/>
      <c r="O51" s="82"/>
      <c r="P51" s="82"/>
      <c r="Q51" s="82"/>
      <c r="R51" s="82"/>
      <c r="S51" s="82"/>
      <c r="T51" s="83"/>
      <c r="U51" s="83"/>
      <c r="V51" s="83"/>
      <c r="W51" s="83"/>
      <c r="X51" s="83"/>
      <c r="Y51" s="83"/>
      <c r="Z51" s="83"/>
      <c r="AA51" s="84"/>
      <c r="AB51" s="91"/>
      <c r="AC51" s="92"/>
      <c r="AD51" s="92"/>
      <c r="AE51" s="86"/>
      <c r="AF51" s="86"/>
      <c r="AG51" s="85"/>
      <c r="AH51" s="85"/>
      <c r="AI51" s="85"/>
      <c r="AJ51" s="85"/>
      <c r="AK51" s="85"/>
      <c r="AL51" s="85"/>
      <c r="AM51" s="85"/>
      <c r="AN51" s="85"/>
      <c r="AO51" s="86"/>
      <c r="AP51" s="86"/>
      <c r="AQ51" s="86"/>
      <c r="AR51" s="86"/>
      <c r="AS51" s="85"/>
      <c r="AT51" s="85"/>
      <c r="AU51" s="85"/>
      <c r="AV51" s="85"/>
      <c r="AW51" s="86"/>
      <c r="AX51" s="86"/>
      <c r="AY51" s="85"/>
      <c r="AZ51" s="85"/>
      <c r="BA51" s="85"/>
      <c r="BB51" s="85"/>
    </row>
    <row r="52" spans="1:54" s="87" customFormat="1" ht="14.25" x14ac:dyDescent="0.2">
      <c r="A52" s="89"/>
      <c r="B52" s="173" t="s">
        <v>371</v>
      </c>
      <c r="C52" s="174"/>
      <c r="D52" s="45"/>
      <c r="E52" s="45"/>
      <c r="F52" s="45"/>
      <c r="G52" s="45"/>
      <c r="H52" s="47">
        <v>571.04999999999995</v>
      </c>
      <c r="I52" s="81"/>
      <c r="J52" s="81"/>
      <c r="K52" s="81"/>
      <c r="L52" s="81"/>
      <c r="M52" s="81"/>
      <c r="N52" s="82"/>
      <c r="O52" s="82"/>
      <c r="P52" s="82"/>
      <c r="Q52" s="82"/>
      <c r="R52" s="82"/>
      <c r="S52" s="82"/>
      <c r="T52" s="83"/>
      <c r="U52" s="83"/>
      <c r="V52" s="83"/>
      <c r="W52" s="83"/>
      <c r="X52" s="83"/>
      <c r="Y52" s="83"/>
      <c r="Z52" s="83"/>
      <c r="AA52" s="84"/>
      <c r="AB52" s="91"/>
      <c r="AC52" s="92"/>
      <c r="AD52" s="92"/>
      <c r="AE52" s="86"/>
      <c r="AF52" s="86"/>
      <c r="AG52" s="85"/>
      <c r="AH52" s="85"/>
      <c r="AI52" s="85"/>
      <c r="AJ52" s="85"/>
      <c r="AK52" s="85"/>
      <c r="AL52" s="85"/>
      <c r="AM52" s="85"/>
      <c r="AN52" s="85"/>
      <c r="AO52" s="86"/>
      <c r="AP52" s="86"/>
      <c r="AQ52" s="86"/>
      <c r="AR52" s="86"/>
      <c r="AS52" s="85"/>
      <c r="AT52" s="85"/>
      <c r="AU52" s="85"/>
      <c r="AV52" s="85"/>
      <c r="AW52" s="86"/>
      <c r="AX52" s="86"/>
      <c r="AY52" s="85"/>
      <c r="AZ52" s="85"/>
      <c r="BA52" s="85"/>
      <c r="BB52" s="85"/>
    </row>
    <row r="53" spans="1:54" s="87" customFormat="1" ht="14.25" x14ac:dyDescent="0.2">
      <c r="A53" s="89"/>
      <c r="B53" s="173" t="s">
        <v>372</v>
      </c>
      <c r="C53" s="174"/>
      <c r="D53" s="45"/>
      <c r="E53" s="45"/>
      <c r="F53" s="45"/>
      <c r="G53" s="45"/>
      <c r="H53" s="47">
        <v>222.22</v>
      </c>
      <c r="I53" s="81"/>
      <c r="J53" s="81"/>
      <c r="K53" s="81"/>
      <c r="L53" s="81"/>
      <c r="M53" s="81"/>
      <c r="N53" s="82"/>
      <c r="O53" s="82"/>
      <c r="P53" s="82"/>
      <c r="Q53" s="82"/>
      <c r="R53" s="82"/>
      <c r="S53" s="82"/>
      <c r="T53" s="83"/>
      <c r="U53" s="83"/>
      <c r="V53" s="83"/>
      <c r="W53" s="83"/>
      <c r="X53" s="83"/>
      <c r="Y53" s="83"/>
      <c r="Z53" s="83"/>
      <c r="AA53" s="84"/>
      <c r="AB53" s="91"/>
      <c r="AC53" s="92"/>
      <c r="AD53" s="92"/>
      <c r="AE53" s="86"/>
      <c r="AF53" s="86"/>
      <c r="AG53" s="85"/>
      <c r="AH53" s="85"/>
      <c r="AI53" s="85"/>
      <c r="AJ53" s="85"/>
      <c r="AK53" s="85"/>
      <c r="AL53" s="85"/>
      <c r="AM53" s="85"/>
      <c r="AN53" s="85"/>
      <c r="AO53" s="86"/>
      <c r="AP53" s="86"/>
      <c r="AQ53" s="86"/>
      <c r="AR53" s="86"/>
      <c r="AS53" s="85"/>
      <c r="AT53" s="85"/>
      <c r="AU53" s="85"/>
      <c r="AV53" s="85"/>
      <c r="AW53" s="86"/>
      <c r="AX53" s="86"/>
      <c r="AY53" s="85"/>
      <c r="AZ53" s="85"/>
      <c r="BA53" s="85"/>
      <c r="BB53" s="85"/>
    </row>
    <row r="54" spans="1:54" s="87" customFormat="1" ht="14.25" x14ac:dyDescent="0.2">
      <c r="A54" s="89"/>
      <c r="B54" s="173" t="s">
        <v>373</v>
      </c>
      <c r="C54" s="174"/>
      <c r="D54" s="45"/>
      <c r="E54" s="45"/>
      <c r="F54" s="45"/>
      <c r="G54" s="45"/>
      <c r="H54" s="47">
        <v>256.77</v>
      </c>
      <c r="I54" s="81"/>
      <c r="J54" s="81"/>
      <c r="K54" s="81"/>
      <c r="L54" s="81"/>
      <c r="M54" s="81"/>
      <c r="N54" s="82"/>
      <c r="O54" s="82"/>
      <c r="P54" s="82"/>
      <c r="Q54" s="82"/>
      <c r="R54" s="82"/>
      <c r="S54" s="82"/>
      <c r="T54" s="83"/>
      <c r="U54" s="83"/>
      <c r="V54" s="83"/>
      <c r="W54" s="83"/>
      <c r="X54" s="83"/>
      <c r="Y54" s="83"/>
      <c r="Z54" s="83"/>
      <c r="AA54" s="84"/>
      <c r="AB54" s="91"/>
      <c r="AC54" s="92"/>
      <c r="AD54" s="92"/>
      <c r="AE54" s="86"/>
      <c r="AF54" s="86"/>
      <c r="AG54" s="85"/>
      <c r="AH54" s="85"/>
      <c r="AI54" s="85"/>
      <c r="AJ54" s="85"/>
      <c r="AK54" s="85"/>
      <c r="AL54" s="85"/>
      <c r="AM54" s="85"/>
      <c r="AN54" s="85"/>
      <c r="AO54" s="86"/>
      <c r="AP54" s="86"/>
      <c r="AQ54" s="86"/>
      <c r="AR54" s="86"/>
      <c r="AS54" s="85"/>
      <c r="AT54" s="85"/>
      <c r="AU54" s="85"/>
      <c r="AV54" s="85"/>
      <c r="AW54" s="86"/>
      <c r="AX54" s="86"/>
      <c r="AY54" s="85"/>
      <c r="AZ54" s="85"/>
      <c r="BA54" s="85"/>
      <c r="BB54" s="85"/>
    </row>
    <row r="55" spans="1:54" s="87" customFormat="1" ht="14.25" x14ac:dyDescent="0.2">
      <c r="A55" s="89"/>
      <c r="B55" s="173" t="s">
        <v>374</v>
      </c>
      <c r="C55" s="174"/>
      <c r="D55" s="45"/>
      <c r="E55" s="45"/>
      <c r="F55" s="45"/>
      <c r="G55" s="45"/>
      <c r="H55" s="47">
        <v>5000.38</v>
      </c>
      <c r="I55" s="81"/>
      <c r="J55" s="81"/>
      <c r="K55" s="81"/>
      <c r="L55" s="81"/>
      <c r="M55" s="81"/>
      <c r="N55" s="82"/>
      <c r="O55" s="82"/>
      <c r="P55" s="82"/>
      <c r="Q55" s="82"/>
      <c r="R55" s="82"/>
      <c r="S55" s="82"/>
      <c r="T55" s="83"/>
      <c r="U55" s="83"/>
      <c r="V55" s="83"/>
      <c r="W55" s="83"/>
      <c r="X55" s="83"/>
      <c r="Y55" s="83"/>
      <c r="Z55" s="83"/>
      <c r="AA55" s="84"/>
      <c r="AB55" s="91"/>
      <c r="AC55" s="92"/>
      <c r="AD55" s="92"/>
      <c r="AE55" s="86"/>
      <c r="AF55" s="86"/>
      <c r="AG55" s="85"/>
      <c r="AH55" s="85"/>
      <c r="AI55" s="85"/>
      <c r="AJ55" s="85"/>
      <c r="AK55" s="85"/>
      <c r="AL55" s="85"/>
      <c r="AM55" s="85"/>
      <c r="AN55" s="85"/>
      <c r="AO55" s="86"/>
      <c r="AP55" s="86"/>
      <c r="AQ55" s="86"/>
      <c r="AR55" s="86"/>
      <c r="AS55" s="85"/>
      <c r="AT55" s="85"/>
      <c r="AU55" s="85"/>
      <c r="AV55" s="85"/>
      <c r="AW55" s="86"/>
      <c r="AX55" s="86"/>
      <c r="AY55" s="85"/>
      <c r="AZ55" s="85"/>
      <c r="BA55" s="85"/>
      <c r="BB55" s="85"/>
    </row>
    <row r="56" spans="1:54" ht="26.25" customHeight="1" x14ac:dyDescent="0.2"/>
    <row r="57" spans="1:54" s="97" customFormat="1" x14ac:dyDescent="0.25">
      <c r="A57" s="22" t="s">
        <v>375</v>
      </c>
      <c r="B57" s="93"/>
      <c r="C57" s="175"/>
      <c r="D57" s="175"/>
      <c r="E57" s="169"/>
      <c r="F57" s="169"/>
      <c r="G57" s="169"/>
      <c r="H57" s="169"/>
      <c r="I57" s="5"/>
      <c r="J57" s="5"/>
      <c r="K57" s="5"/>
      <c r="L57" s="5"/>
      <c r="M57" s="5"/>
      <c r="N57" s="94"/>
      <c r="O57" s="94"/>
      <c r="P57" s="94"/>
      <c r="Q57" s="94"/>
      <c r="R57" s="94"/>
      <c r="S57" s="94"/>
      <c r="T57" s="95"/>
      <c r="U57" s="95"/>
      <c r="V57" s="95"/>
      <c r="W57" s="95"/>
      <c r="X57" s="95"/>
      <c r="Y57" s="95"/>
      <c r="Z57" s="95"/>
      <c r="AA57" s="61"/>
      <c r="AB57" s="76"/>
      <c r="AC57" s="76"/>
      <c r="AD57" s="76"/>
      <c r="AE57" s="5" t="s">
        <v>2</v>
      </c>
      <c r="AF57" s="5" t="s">
        <v>2</v>
      </c>
      <c r="AG57" s="96" t="s">
        <v>376</v>
      </c>
      <c r="AH57" s="96" t="s">
        <v>2</v>
      </c>
      <c r="AI57" s="96" t="s">
        <v>2</v>
      </c>
      <c r="AJ57" s="96" t="s">
        <v>2</v>
      </c>
      <c r="AK57" s="76"/>
      <c r="AL57" s="76"/>
      <c r="AM57" s="76"/>
      <c r="AN57" s="76"/>
      <c r="AO57" s="5"/>
      <c r="AP57" s="5"/>
      <c r="AQ57" s="5"/>
      <c r="AR57" s="5"/>
      <c r="AS57" s="76"/>
      <c r="AT57" s="76"/>
      <c r="AU57" s="76"/>
      <c r="AV57" s="76"/>
      <c r="AW57" s="5"/>
      <c r="AX57" s="5"/>
      <c r="AY57" s="76"/>
      <c r="AZ57" s="76"/>
      <c r="BA57" s="76"/>
      <c r="BB57" s="76"/>
    </row>
    <row r="58" spans="1:54" s="99" customFormat="1" ht="18.75" customHeight="1" x14ac:dyDescent="0.25">
      <c r="A58" s="98"/>
      <c r="B58" s="98"/>
      <c r="C58" s="167" t="s">
        <v>377</v>
      </c>
      <c r="D58" s="167"/>
      <c r="E58" s="167"/>
      <c r="F58" s="167"/>
      <c r="G58" s="167"/>
      <c r="H58" s="167"/>
      <c r="I58" s="5"/>
      <c r="J58" s="5"/>
      <c r="K58" s="5"/>
      <c r="L58" s="5"/>
      <c r="M58" s="5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61"/>
      <c r="AB58" s="76"/>
      <c r="AC58" s="76"/>
      <c r="AD58" s="76"/>
      <c r="AE58" s="5"/>
      <c r="AF58" s="5"/>
      <c r="AG58" s="76"/>
      <c r="AH58" s="76"/>
      <c r="AI58" s="76"/>
      <c r="AJ58" s="76"/>
      <c r="AK58" s="76"/>
      <c r="AL58" s="76"/>
      <c r="AM58" s="76"/>
      <c r="AN58" s="76"/>
      <c r="AO58" s="5"/>
      <c r="AP58" s="5"/>
      <c r="AQ58" s="5"/>
      <c r="AR58" s="5"/>
      <c r="AS58" s="76"/>
      <c r="AT58" s="76"/>
      <c r="AU58" s="76"/>
      <c r="AV58" s="76"/>
      <c r="AW58" s="5"/>
      <c r="AX58" s="5"/>
      <c r="AY58" s="76"/>
      <c r="AZ58" s="76"/>
      <c r="BA58" s="76"/>
      <c r="BB58" s="76"/>
    </row>
    <row r="59" spans="1:54" s="97" customFormat="1" ht="15" x14ac:dyDescent="0.25">
      <c r="A59" s="22" t="s">
        <v>378</v>
      </c>
      <c r="B59" s="93"/>
      <c r="C59"/>
      <c r="D59" s="100"/>
      <c r="E59" s="169"/>
      <c r="F59" s="169"/>
      <c r="G59" s="169"/>
      <c r="H59" s="169"/>
      <c r="I59" s="5"/>
      <c r="J59" s="5"/>
      <c r="K59" s="5"/>
      <c r="L59" s="5"/>
      <c r="M59" s="5"/>
      <c r="N59" s="94"/>
      <c r="O59" s="94"/>
      <c r="P59" s="94"/>
      <c r="Q59" s="94"/>
      <c r="R59" s="94"/>
      <c r="S59" s="94"/>
      <c r="T59" s="95"/>
      <c r="U59" s="95"/>
      <c r="V59" s="95"/>
      <c r="W59" s="95"/>
      <c r="X59" s="95"/>
      <c r="Y59" s="95"/>
      <c r="Z59" s="95"/>
      <c r="AA59" s="61"/>
      <c r="AB59" s="76"/>
      <c r="AC59" s="76"/>
      <c r="AD59" s="76"/>
      <c r="AE59" s="5"/>
      <c r="AF59" s="5"/>
      <c r="AG59" s="76"/>
      <c r="AH59" s="76"/>
      <c r="AI59" s="76"/>
      <c r="AJ59" s="76"/>
      <c r="AK59" s="96" t="s">
        <v>376</v>
      </c>
      <c r="AL59" s="96" t="s">
        <v>2</v>
      </c>
      <c r="AM59" s="96" t="s">
        <v>2</v>
      </c>
      <c r="AN59" s="96" t="s">
        <v>2</v>
      </c>
      <c r="AO59" s="5"/>
      <c r="AP59" s="5"/>
      <c r="AQ59" s="5"/>
      <c r="AR59" s="5"/>
      <c r="AS59" s="76"/>
      <c r="AT59" s="76"/>
      <c r="AU59" s="76"/>
      <c r="AV59" s="76"/>
      <c r="AW59" s="5"/>
      <c r="AX59" s="5"/>
      <c r="AY59" s="76"/>
      <c r="AZ59" s="76"/>
      <c r="BA59" s="76"/>
      <c r="BB59" s="76"/>
    </row>
    <row r="60" spans="1:54" s="99" customFormat="1" ht="18.75" customHeight="1" x14ac:dyDescent="0.25">
      <c r="A60" s="98"/>
      <c r="B60" s="98"/>
      <c r="C60" s="167" t="s">
        <v>377</v>
      </c>
      <c r="D60" s="167"/>
      <c r="E60" s="167"/>
      <c r="F60" s="167"/>
      <c r="G60" s="167"/>
      <c r="H60" s="167"/>
      <c r="I60" s="5"/>
      <c r="J60" s="5"/>
      <c r="K60" s="5"/>
      <c r="L60" s="5"/>
      <c r="M60" s="5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61"/>
      <c r="AB60" s="76"/>
      <c r="AC60" s="76"/>
      <c r="AD60" s="76"/>
      <c r="AE60" s="5"/>
      <c r="AF60" s="5"/>
      <c r="AG60" s="76"/>
      <c r="AH60" s="76"/>
      <c r="AI60" s="76"/>
      <c r="AJ60" s="76"/>
      <c r="AK60" s="76"/>
      <c r="AL60" s="76"/>
      <c r="AM60" s="76"/>
      <c r="AN60" s="76"/>
      <c r="AO60" s="5"/>
      <c r="AP60" s="5"/>
      <c r="AQ60" s="5"/>
      <c r="AR60" s="5"/>
      <c r="AS60" s="76"/>
      <c r="AT60" s="76"/>
      <c r="AU60" s="76"/>
      <c r="AV60" s="76"/>
      <c r="AW60" s="5"/>
      <c r="AX60" s="5"/>
      <c r="AY60" s="76"/>
      <c r="AZ60" s="76"/>
      <c r="BA60" s="76"/>
      <c r="BB60" s="76"/>
    </row>
    <row r="61" spans="1:54" s="97" customFormat="1" x14ac:dyDescent="0.25">
      <c r="A61" s="168" t="s">
        <v>379</v>
      </c>
      <c r="B61" s="168"/>
      <c r="C61" s="168"/>
      <c r="D61" s="168"/>
      <c r="E61" s="169"/>
      <c r="F61" s="169"/>
      <c r="G61" s="169"/>
      <c r="H61" s="169"/>
      <c r="I61" s="5"/>
      <c r="J61" s="5"/>
      <c r="K61" s="5"/>
      <c r="L61" s="5"/>
      <c r="M61" s="5"/>
      <c r="N61" s="94"/>
      <c r="O61" s="94"/>
      <c r="P61" s="94"/>
      <c r="Q61" s="94"/>
      <c r="R61" s="94"/>
      <c r="S61" s="94"/>
      <c r="T61" s="95"/>
      <c r="U61" s="95"/>
      <c r="V61" s="95"/>
      <c r="W61" s="95"/>
      <c r="X61" s="95"/>
      <c r="Y61" s="95"/>
      <c r="Z61" s="95"/>
      <c r="AA61" s="61"/>
      <c r="AB61" s="76"/>
      <c r="AC61" s="76"/>
      <c r="AD61" s="76"/>
      <c r="AE61" s="5"/>
      <c r="AF61" s="5"/>
      <c r="AG61" s="76"/>
      <c r="AH61" s="76"/>
      <c r="AI61" s="76"/>
      <c r="AJ61" s="76"/>
      <c r="AK61" s="76"/>
      <c r="AL61" s="76"/>
      <c r="AM61" s="76"/>
      <c r="AN61" s="76"/>
      <c r="AO61" s="53" t="s">
        <v>379</v>
      </c>
      <c r="AP61" s="53" t="s">
        <v>2</v>
      </c>
      <c r="AQ61" s="53" t="s">
        <v>2</v>
      </c>
      <c r="AR61" s="53" t="s">
        <v>2</v>
      </c>
      <c r="AS61" s="96" t="s">
        <v>376</v>
      </c>
      <c r="AT61" s="96" t="s">
        <v>2</v>
      </c>
      <c r="AU61" s="96" t="s">
        <v>2</v>
      </c>
      <c r="AV61" s="96" t="s">
        <v>2</v>
      </c>
      <c r="AW61" s="5"/>
      <c r="AX61" s="5"/>
      <c r="AY61" s="76"/>
      <c r="AZ61" s="76"/>
      <c r="BA61" s="76"/>
      <c r="BB61" s="76"/>
    </row>
    <row r="62" spans="1:54" s="99" customFormat="1" ht="18.75" customHeight="1" x14ac:dyDescent="0.25">
      <c r="A62" s="98"/>
      <c r="B62" s="98"/>
      <c r="C62" s="167" t="s">
        <v>377</v>
      </c>
      <c r="D62" s="167"/>
      <c r="E62" s="167"/>
      <c r="F62" s="167"/>
      <c r="G62" s="167"/>
      <c r="H62" s="167"/>
      <c r="I62" s="5"/>
      <c r="J62" s="5"/>
      <c r="K62" s="5"/>
      <c r="L62" s="5"/>
      <c r="M62" s="5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61"/>
      <c r="AB62" s="76"/>
      <c r="AC62" s="76"/>
      <c r="AD62" s="76"/>
      <c r="AE62" s="5"/>
      <c r="AF62" s="5"/>
      <c r="AG62" s="76"/>
      <c r="AH62" s="76"/>
      <c r="AI62" s="76"/>
      <c r="AJ62" s="76"/>
      <c r="AK62" s="76"/>
      <c r="AL62" s="76"/>
      <c r="AM62" s="76"/>
      <c r="AN62" s="76"/>
      <c r="AO62" s="5"/>
      <c r="AP62" s="5"/>
      <c r="AQ62" s="5"/>
      <c r="AR62" s="5"/>
      <c r="AS62" s="76"/>
      <c r="AT62" s="76"/>
      <c r="AU62" s="76"/>
      <c r="AV62" s="76"/>
      <c r="AW62" s="5"/>
      <c r="AX62" s="5"/>
      <c r="AY62" s="76"/>
      <c r="AZ62" s="76"/>
      <c r="BA62" s="76"/>
      <c r="BB62" s="76"/>
    </row>
    <row r="63" spans="1:54" s="97" customFormat="1" x14ac:dyDescent="0.25">
      <c r="A63" s="22" t="s">
        <v>323</v>
      </c>
      <c r="B63" s="93"/>
      <c r="C63" s="170"/>
      <c r="D63" s="170"/>
      <c r="E63" s="169"/>
      <c r="F63" s="169"/>
      <c r="G63" s="169"/>
      <c r="H63" s="169"/>
      <c r="I63" s="5"/>
      <c r="J63" s="5"/>
      <c r="K63" s="5"/>
      <c r="L63" s="5"/>
      <c r="M63" s="5"/>
      <c r="N63" s="94"/>
      <c r="O63" s="94"/>
      <c r="P63" s="94"/>
      <c r="Q63" s="94"/>
      <c r="R63" s="94"/>
      <c r="S63" s="94"/>
      <c r="T63" s="95"/>
      <c r="U63" s="95"/>
      <c r="V63" s="95"/>
      <c r="W63" s="95"/>
      <c r="X63" s="95"/>
      <c r="Y63" s="95"/>
      <c r="Z63" s="95"/>
      <c r="AA63" s="61"/>
      <c r="AB63" s="76"/>
      <c r="AC63" s="76"/>
      <c r="AD63" s="76"/>
      <c r="AE63" s="5"/>
      <c r="AF63" s="5"/>
      <c r="AG63" s="76"/>
      <c r="AH63" s="76"/>
      <c r="AI63" s="76"/>
      <c r="AJ63" s="76"/>
      <c r="AK63" s="76"/>
      <c r="AL63" s="76"/>
      <c r="AM63" s="76"/>
      <c r="AN63" s="76"/>
      <c r="AO63" s="5"/>
      <c r="AP63" s="5"/>
      <c r="AQ63" s="5"/>
      <c r="AR63" s="5"/>
      <c r="AS63" s="76"/>
      <c r="AT63" s="76"/>
      <c r="AU63" s="76"/>
      <c r="AV63" s="76"/>
      <c r="AW63" s="53" t="s">
        <v>2</v>
      </c>
      <c r="AX63" s="53" t="s">
        <v>2</v>
      </c>
      <c r="AY63" s="96" t="s">
        <v>376</v>
      </c>
      <c r="AZ63" s="96" t="s">
        <v>2</v>
      </c>
      <c r="BA63" s="96" t="s">
        <v>2</v>
      </c>
      <c r="BB63" s="96" t="s">
        <v>2</v>
      </c>
    </row>
    <row r="64" spans="1:54" s="99" customFormat="1" ht="18.75" customHeight="1" x14ac:dyDescent="0.25">
      <c r="A64" s="98"/>
      <c r="B64" s="98"/>
      <c r="C64" s="167" t="s">
        <v>175</v>
      </c>
      <c r="D64" s="167"/>
      <c r="E64" s="167"/>
      <c r="F64" s="167"/>
      <c r="G64" s="167"/>
      <c r="H64" s="167"/>
      <c r="I64" s="5"/>
      <c r="J64" s="5"/>
      <c r="K64" s="5"/>
      <c r="L64" s="5"/>
      <c r="M64" s="5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61"/>
      <c r="AB64" s="76"/>
      <c r="AC64" s="76"/>
      <c r="AD64" s="76"/>
      <c r="AE64" s="5"/>
      <c r="AF64" s="5"/>
      <c r="AG64" s="76"/>
      <c r="AH64" s="76"/>
      <c r="AI64" s="76"/>
      <c r="AJ64" s="76"/>
      <c r="AK64" s="76"/>
      <c r="AL64" s="76"/>
      <c r="AM64" s="76"/>
      <c r="AN64" s="76"/>
      <c r="AO64" s="5"/>
      <c r="AP64" s="5"/>
      <c r="AQ64" s="5"/>
      <c r="AR64" s="5"/>
      <c r="AS64" s="76"/>
      <c r="AT64" s="76"/>
      <c r="AU64" s="76"/>
      <c r="AV64" s="76"/>
      <c r="AW64" s="5"/>
      <c r="AX64" s="5"/>
      <c r="AY64" s="76"/>
      <c r="AZ64" s="76"/>
      <c r="BA64" s="76"/>
      <c r="BB64" s="76"/>
    </row>
  </sheetData>
  <mergeCells count="53">
    <mergeCell ref="B16:G16"/>
    <mergeCell ref="C4:G4"/>
    <mergeCell ref="C5:G5"/>
    <mergeCell ref="C9:G9"/>
    <mergeCell ref="C10:G10"/>
    <mergeCell ref="B12:G12"/>
    <mergeCell ref="A33:H33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30:C30"/>
    <mergeCell ref="A31:H31"/>
    <mergeCell ref="B32:C32"/>
    <mergeCell ref="B47:C47"/>
    <mergeCell ref="B34:C34"/>
    <mergeCell ref="A35:H35"/>
    <mergeCell ref="B36:C36"/>
    <mergeCell ref="B37:C37"/>
    <mergeCell ref="A38:H38"/>
    <mergeCell ref="B39:C39"/>
    <mergeCell ref="B40:C40"/>
    <mergeCell ref="A41:H41"/>
    <mergeCell ref="B42:C42"/>
    <mergeCell ref="A43:H43"/>
    <mergeCell ref="B46:C46"/>
    <mergeCell ref="E59:H59"/>
    <mergeCell ref="B48:C48"/>
    <mergeCell ref="B49:C49"/>
    <mergeCell ref="B50:C50"/>
    <mergeCell ref="B51:C51"/>
    <mergeCell ref="B52:C52"/>
    <mergeCell ref="B53:C53"/>
    <mergeCell ref="B54:C54"/>
    <mergeCell ref="B55:C55"/>
    <mergeCell ref="C57:D57"/>
    <mergeCell ref="E57:H57"/>
    <mergeCell ref="C58:H58"/>
    <mergeCell ref="C64:H64"/>
    <mergeCell ref="C60:H60"/>
    <mergeCell ref="A61:D61"/>
    <mergeCell ref="E61:H61"/>
    <mergeCell ref="C62:H62"/>
    <mergeCell ref="C63:D63"/>
    <mergeCell ref="E63:H63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0B703-F831-4F45-A94D-C0C2BFCBEF81}">
  <dimension ref="A1:K22"/>
  <sheetViews>
    <sheetView zoomScale="80" zoomScaleNormal="80" workbookViewId="0">
      <selection activeCell="E7" sqref="E7"/>
    </sheetView>
  </sheetViews>
  <sheetFormatPr defaultRowHeight="15" x14ac:dyDescent="0.25"/>
  <cols>
    <col min="1" max="1" width="9.140625" style="230"/>
    <col min="2" max="2" width="50.85546875" style="230" customWidth="1"/>
    <col min="3" max="6" width="18.85546875" style="230" customWidth="1"/>
    <col min="7" max="7" width="22.5703125" style="230" customWidth="1"/>
    <col min="8" max="8" width="18.85546875" style="230" customWidth="1"/>
    <col min="9" max="9" width="28.85546875" style="230" customWidth="1"/>
    <col min="10" max="10" width="10.140625" style="230" bestFit="1" customWidth="1"/>
    <col min="11" max="11" width="11" style="230" customWidth="1"/>
    <col min="12" max="16384" width="9.140625" style="230"/>
  </cols>
  <sheetData>
    <row r="1" spans="1:11" ht="50.25" customHeight="1" x14ac:dyDescent="0.3">
      <c r="B1" s="261" t="s">
        <v>177</v>
      </c>
      <c r="C1" s="261"/>
      <c r="D1" s="261"/>
      <c r="E1" s="261"/>
      <c r="F1" s="261"/>
      <c r="G1" s="261"/>
      <c r="H1" s="261"/>
      <c r="I1" s="261"/>
    </row>
    <row r="2" spans="1:11" ht="63.75" customHeight="1" x14ac:dyDescent="0.25">
      <c r="B2" s="231" t="s">
        <v>448</v>
      </c>
      <c r="C2" s="231"/>
      <c r="D2" s="231"/>
      <c r="E2" s="231"/>
      <c r="F2" s="231"/>
      <c r="G2" s="231"/>
      <c r="H2" s="231"/>
      <c r="I2" s="231"/>
      <c r="K2" s="232"/>
    </row>
    <row r="3" spans="1:11" ht="31.5" x14ac:dyDescent="0.25">
      <c r="A3" s="233"/>
      <c r="B3" s="234" t="s">
        <v>449</v>
      </c>
      <c r="C3" s="234" t="s">
        <v>450</v>
      </c>
      <c r="D3" s="234" t="s">
        <v>451</v>
      </c>
      <c r="E3" s="234" t="s">
        <v>452</v>
      </c>
      <c r="F3" s="234" t="s">
        <v>453</v>
      </c>
      <c r="G3" s="234" t="s">
        <v>454</v>
      </c>
      <c r="H3" s="234" t="s">
        <v>455</v>
      </c>
      <c r="I3" s="234" t="s">
        <v>456</v>
      </c>
    </row>
    <row r="4" spans="1:11" ht="38.25" customHeight="1" x14ac:dyDescent="0.25">
      <c r="A4" s="235">
        <v>1</v>
      </c>
      <c r="B4" s="236" t="s">
        <v>457</v>
      </c>
      <c r="C4" s="267" t="s">
        <v>42</v>
      </c>
      <c r="D4" s="245">
        <v>1</v>
      </c>
      <c r="E4" s="239">
        <v>410.86356999999998</v>
      </c>
      <c r="F4" s="267" t="s">
        <v>482</v>
      </c>
      <c r="G4" s="241" t="s">
        <v>489</v>
      </c>
      <c r="H4" s="268">
        <f>E4*D4</f>
        <v>410.86356999999998</v>
      </c>
      <c r="I4" s="241" t="s">
        <v>458</v>
      </c>
      <c r="J4" s="242"/>
      <c r="K4" s="243"/>
    </row>
    <row r="5" spans="1:11" ht="38.25" customHeight="1" x14ac:dyDescent="0.25">
      <c r="A5" s="235">
        <f>A4+1</f>
        <v>2</v>
      </c>
      <c r="B5" s="244" t="s">
        <v>459</v>
      </c>
      <c r="C5" s="267" t="s">
        <v>42</v>
      </c>
      <c r="D5" s="245">
        <v>1</v>
      </c>
      <c r="E5" s="239">
        <v>477.74833000000001</v>
      </c>
      <c r="F5" s="267" t="s">
        <v>482</v>
      </c>
      <c r="G5" s="241" t="s">
        <v>489</v>
      </c>
      <c r="H5" s="268">
        <f>E5*D5</f>
        <v>477.74833000000001</v>
      </c>
      <c r="I5" s="241" t="s">
        <v>458</v>
      </c>
      <c r="J5" s="242"/>
      <c r="K5" s="243"/>
    </row>
    <row r="6" spans="1:11" ht="38.25" customHeight="1" x14ac:dyDescent="0.25">
      <c r="A6" s="235">
        <f t="shared" ref="A6:A10" si="0">A5+1</f>
        <v>3</v>
      </c>
      <c r="B6" s="236" t="s">
        <v>480</v>
      </c>
      <c r="C6" s="267" t="s">
        <v>42</v>
      </c>
      <c r="D6" s="245">
        <v>2</v>
      </c>
      <c r="E6" s="263">
        <v>565.78779999999995</v>
      </c>
      <c r="F6" s="267" t="s">
        <v>482</v>
      </c>
      <c r="G6" s="241" t="s">
        <v>490</v>
      </c>
      <c r="H6" s="268">
        <f>E6*D6</f>
        <v>1131.5755999999999</v>
      </c>
      <c r="I6" s="241" t="s">
        <v>458</v>
      </c>
      <c r="J6" s="242"/>
      <c r="K6" s="243"/>
    </row>
    <row r="7" spans="1:11" ht="38.25" customHeight="1" x14ac:dyDescent="0.25">
      <c r="A7" s="235">
        <f t="shared" si="0"/>
        <v>4</v>
      </c>
      <c r="B7" s="264" t="s">
        <v>481</v>
      </c>
      <c r="C7" s="267" t="s">
        <v>42</v>
      </c>
      <c r="D7" s="245">
        <v>2</v>
      </c>
      <c r="E7" s="239">
        <v>762.62010999999995</v>
      </c>
      <c r="F7" s="267" t="s">
        <v>482</v>
      </c>
      <c r="G7" s="241" t="s">
        <v>490</v>
      </c>
      <c r="H7" s="268">
        <f>E7*D7</f>
        <v>1525.2402199999999</v>
      </c>
      <c r="I7" s="241" t="s">
        <v>458</v>
      </c>
      <c r="J7" s="242"/>
      <c r="K7" s="243"/>
    </row>
    <row r="8" spans="1:11" ht="38.25" customHeight="1" x14ac:dyDescent="0.25">
      <c r="A8" s="235">
        <f t="shared" si="0"/>
        <v>5</v>
      </c>
      <c r="B8" s="294" t="s">
        <v>312</v>
      </c>
      <c r="C8" s="269" t="s">
        <v>42</v>
      </c>
      <c r="D8" s="270">
        <v>5</v>
      </c>
      <c r="E8" s="271">
        <f>113998.43/1000</f>
        <v>113.99843</v>
      </c>
      <c r="F8" s="267" t="s">
        <v>482</v>
      </c>
      <c r="G8" s="241"/>
      <c r="H8" s="268">
        <f>E8*D8</f>
        <v>569.99215000000004</v>
      </c>
      <c r="I8" s="241" t="s">
        <v>458</v>
      </c>
      <c r="J8" s="242"/>
      <c r="K8" s="243"/>
    </row>
    <row r="9" spans="1:11" ht="38.25" customHeight="1" x14ac:dyDescent="0.25">
      <c r="A9" s="235">
        <f t="shared" si="0"/>
        <v>6</v>
      </c>
      <c r="B9" s="294" t="s">
        <v>315</v>
      </c>
      <c r="C9" s="269" t="s">
        <v>42</v>
      </c>
      <c r="D9" s="270">
        <v>2</v>
      </c>
      <c r="E9" s="271">
        <f>9290.16/1000</f>
        <v>9.2901600000000002</v>
      </c>
      <c r="F9" s="267" t="s">
        <v>482</v>
      </c>
      <c r="G9" s="241"/>
      <c r="H9" s="268">
        <f t="shared" ref="H8:H10" si="1">E9*D9</f>
        <v>18.58032</v>
      </c>
      <c r="I9" s="241" t="s">
        <v>458</v>
      </c>
      <c r="J9" s="242"/>
      <c r="K9" s="243"/>
    </row>
    <row r="10" spans="1:11" ht="38.25" customHeight="1" x14ac:dyDescent="0.25">
      <c r="A10" s="235">
        <f t="shared" si="0"/>
        <v>7</v>
      </c>
      <c r="B10" s="294" t="s">
        <v>318</v>
      </c>
      <c r="C10" s="269" t="s">
        <v>42</v>
      </c>
      <c r="D10" s="270">
        <v>5</v>
      </c>
      <c r="E10" s="271">
        <f>6594.87/1000</f>
        <v>6.5948700000000002</v>
      </c>
      <c r="F10" s="267" t="s">
        <v>482</v>
      </c>
      <c r="G10" s="241"/>
      <c r="H10" s="268">
        <f t="shared" si="1"/>
        <v>32.974350000000001</v>
      </c>
      <c r="I10" s="241" t="s">
        <v>458</v>
      </c>
      <c r="J10" s="242"/>
      <c r="K10" s="243"/>
    </row>
    <row r="11" spans="1:11" ht="38.25" customHeight="1" x14ac:dyDescent="0.25">
      <c r="A11" s="235"/>
      <c r="B11" s="272" t="s">
        <v>460</v>
      </c>
      <c r="C11" s="237"/>
      <c r="D11" s="238"/>
      <c r="E11" s="245"/>
      <c r="F11" s="240"/>
      <c r="G11" s="241"/>
      <c r="H11" s="265">
        <f>SUM(H4:H10)</f>
        <v>4166.9745400000002</v>
      </c>
      <c r="I11" s="241"/>
      <c r="J11" s="242"/>
      <c r="K11" s="243"/>
    </row>
    <row r="15" spans="1:11" x14ac:dyDescent="0.25">
      <c r="H15" s="246"/>
    </row>
    <row r="16" spans="1:11" x14ac:dyDescent="0.25">
      <c r="H16" s="247"/>
    </row>
    <row r="19" spans="8:8" x14ac:dyDescent="0.25">
      <c r="H19" s="248"/>
    </row>
    <row r="22" spans="8:8" x14ac:dyDescent="0.25">
      <c r="H22" s="248"/>
    </row>
  </sheetData>
  <mergeCells count="2">
    <mergeCell ref="B1:I1"/>
    <mergeCell ref="B2:I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AAF9A-B6F0-45F0-808D-5C3C91568E19}">
  <sheetPr>
    <tabColor rgb="FFFFC000"/>
  </sheetPr>
  <dimension ref="A1:K19"/>
  <sheetViews>
    <sheetView tabSelected="1" showOutlineSymbols="0" showWhiteSpace="0" zoomScaleNormal="100" workbookViewId="0">
      <selection activeCell="D23" sqref="D23"/>
    </sheetView>
  </sheetViews>
  <sheetFormatPr defaultColWidth="8.85546875" defaultRowHeight="14.25" outlineLevelCol="3" x14ac:dyDescent="0.2"/>
  <cols>
    <col min="1" max="1" width="10.7109375" style="252" customWidth="1"/>
    <col min="2" max="2" width="25.28515625" style="249" customWidth="1"/>
    <col min="3" max="3" width="25.140625" style="249" customWidth="1"/>
    <col min="4" max="4" width="15.7109375" style="250" customWidth="1" outlineLevel="3" collapsed="1"/>
    <col min="5" max="6" width="14.28515625" style="250" customWidth="1"/>
    <col min="7" max="7" width="14.7109375" style="250" customWidth="1"/>
    <col min="8" max="8" width="54" style="249" customWidth="1"/>
    <col min="9" max="9" width="11.85546875" style="250" bestFit="1" customWidth="1"/>
    <col min="10" max="10" width="12.7109375" style="250" bestFit="1" customWidth="1"/>
    <col min="11" max="11" width="13" style="250" customWidth="1"/>
    <col min="12" max="16384" width="8.85546875" style="250"/>
  </cols>
  <sheetData>
    <row r="1" spans="1:10" ht="29.25" customHeight="1" x14ac:dyDescent="0.2">
      <c r="A1" s="262" t="s">
        <v>177</v>
      </c>
      <c r="B1" s="262"/>
      <c r="C1" s="262"/>
      <c r="D1" s="262"/>
      <c r="E1" s="262"/>
      <c r="F1" s="262"/>
      <c r="G1" s="262"/>
      <c r="H1" s="262"/>
    </row>
    <row r="2" spans="1:10" x14ac:dyDescent="0.2">
      <c r="A2" s="249" t="s">
        <v>20</v>
      </c>
    </row>
    <row r="3" spans="1:10" s="252" customFormat="1" ht="42.75" x14ac:dyDescent="0.2">
      <c r="A3" s="251" t="s">
        <v>461</v>
      </c>
      <c r="B3" s="251" t="s">
        <v>462</v>
      </c>
      <c r="C3" s="251" t="s">
        <v>463</v>
      </c>
      <c r="D3" s="251" t="s">
        <v>464</v>
      </c>
      <c r="E3" s="251" t="s">
        <v>465</v>
      </c>
      <c r="F3" s="251" t="s">
        <v>466</v>
      </c>
      <c r="G3" s="251" t="s">
        <v>467</v>
      </c>
      <c r="H3" s="251" t="s">
        <v>468</v>
      </c>
    </row>
    <row r="4" spans="1:10" s="252" customFormat="1" x14ac:dyDescent="0.2">
      <c r="A4" s="251">
        <v>1</v>
      </c>
      <c r="B4" s="251">
        <v>2</v>
      </c>
      <c r="C4" s="251">
        <v>3</v>
      </c>
      <c r="D4" s="251">
        <v>4</v>
      </c>
      <c r="E4" s="251">
        <v>5</v>
      </c>
      <c r="F4" s="251">
        <v>6</v>
      </c>
      <c r="G4" s="251">
        <v>7</v>
      </c>
      <c r="H4" s="251">
        <v>8</v>
      </c>
    </row>
    <row r="5" spans="1:10" x14ac:dyDescent="0.2">
      <c r="A5" s="253" t="s">
        <v>337</v>
      </c>
      <c r="B5" s="257" t="s">
        <v>469</v>
      </c>
      <c r="C5" s="257" t="s">
        <v>491</v>
      </c>
      <c r="D5" s="254">
        <f>'02-01-01СМР ВЛ'!J96/1000</f>
        <v>621.51780000000008</v>
      </c>
      <c r="E5" s="255">
        <v>1</v>
      </c>
      <c r="F5" s="255" t="s">
        <v>42</v>
      </c>
      <c r="G5" s="255">
        <f>D5/E5</f>
        <v>621.51780000000008</v>
      </c>
      <c r="H5" s="256" t="s">
        <v>470</v>
      </c>
      <c r="I5" s="258">
        <f>D5/0.15</f>
        <v>4143.4520000000011</v>
      </c>
      <c r="J5" s="250" t="s">
        <v>471</v>
      </c>
    </row>
    <row r="6" spans="1:10" x14ac:dyDescent="0.2">
      <c r="A6" s="253" t="s">
        <v>339</v>
      </c>
      <c r="B6" s="257" t="s">
        <v>469</v>
      </c>
      <c r="C6" s="257" t="s">
        <v>472</v>
      </c>
      <c r="D6" s="254">
        <f>'02-01-02СМР ВЛИ'!J98/1000</f>
        <v>546.14193</v>
      </c>
      <c r="E6" s="255">
        <v>1</v>
      </c>
      <c r="F6" s="255" t="s">
        <v>42</v>
      </c>
      <c r="G6" s="255">
        <f>D6/E6</f>
        <v>546.14193</v>
      </c>
      <c r="H6" s="256" t="s">
        <v>473</v>
      </c>
      <c r="I6" s="258">
        <f>D6/0.15</f>
        <v>3640.9462000000003</v>
      </c>
      <c r="J6" s="250" t="s">
        <v>471</v>
      </c>
    </row>
    <row r="7" spans="1:10" x14ac:dyDescent="0.2">
      <c r="A7" s="253" t="s">
        <v>341</v>
      </c>
      <c r="B7" s="257" t="s">
        <v>469</v>
      </c>
      <c r="C7" s="257" t="s">
        <v>478</v>
      </c>
      <c r="D7" s="254">
        <f>'02-01-03СМР КСО '!J94/1000-'Цена МАТ и ОБ по ТКП'!H8-'Цена МАТ и ОБ по ТКП'!H9-'Цена МАТ и ОБ по ТКП'!H10</f>
        <v>260.78116999999992</v>
      </c>
      <c r="E7" s="255">
        <v>1</v>
      </c>
      <c r="F7" s="255" t="s">
        <v>42</v>
      </c>
      <c r="G7" s="255">
        <f>D7/E7</f>
        <v>260.78116999999992</v>
      </c>
      <c r="H7" s="256" t="s">
        <v>474</v>
      </c>
      <c r="I7" s="258"/>
    </row>
    <row r="8" spans="1:10" ht="28.5" x14ac:dyDescent="0.2">
      <c r="A8" s="253" t="s">
        <v>475</v>
      </c>
      <c r="B8" s="257" t="s">
        <v>469</v>
      </c>
      <c r="C8" s="257" t="s">
        <v>483</v>
      </c>
      <c r="D8" s="254">
        <f>'02-01-04СМР КТПН'!J140/1000-'Цена МАТ и ОБ по ТКП'!H4-'Цена МАТ и ОБ по ТКП'!H5-'Цена МАТ и ОБ по ТКП'!H6-'Цена МАТ и ОБ по ТКП'!H7</f>
        <v>443.54710000000023</v>
      </c>
      <c r="E8" s="255">
        <v>3</v>
      </c>
      <c r="F8" s="255" t="s">
        <v>42</v>
      </c>
      <c r="G8" s="255">
        <f t="shared" ref="G8" si="0">D8/E8</f>
        <v>147.84903333333341</v>
      </c>
      <c r="H8" s="256" t="s">
        <v>479</v>
      </c>
      <c r="I8" s="292"/>
    </row>
    <row r="9" spans="1:10" x14ac:dyDescent="0.2">
      <c r="A9" s="249" t="s">
        <v>476</v>
      </c>
    </row>
    <row r="10" spans="1:10" x14ac:dyDescent="0.2">
      <c r="A10" s="259" t="s">
        <v>477</v>
      </c>
      <c r="B10" s="260"/>
      <c r="C10" s="260"/>
      <c r="D10" s="260"/>
      <c r="E10" s="260"/>
      <c r="F10" s="260"/>
      <c r="G10" s="260"/>
      <c r="H10" s="260"/>
    </row>
    <row r="11" spans="1:10" ht="21.75" customHeight="1" x14ac:dyDescent="0.2">
      <c r="A11" s="260"/>
      <c r="B11" s="260"/>
      <c r="C11" s="260"/>
      <c r="D11" s="260"/>
      <c r="E11" s="260"/>
      <c r="F11" s="260"/>
      <c r="G11" s="260"/>
      <c r="H11" s="260"/>
    </row>
    <row r="13" spans="1:10" x14ac:dyDescent="0.2">
      <c r="D13" s="292"/>
      <c r="E13" s="258"/>
    </row>
    <row r="14" spans="1:10" x14ac:dyDescent="0.2">
      <c r="E14" s="258"/>
    </row>
    <row r="15" spans="1:10" ht="30.75" customHeight="1" x14ac:dyDescent="0.2">
      <c r="B15" s="259"/>
      <c r="C15" s="259"/>
      <c r="D15" s="259"/>
      <c r="E15" s="259"/>
      <c r="F15" s="259"/>
      <c r="G15" s="259"/>
      <c r="H15" s="259"/>
    </row>
    <row r="17" spans="1:11" s="249" customFormat="1" x14ac:dyDescent="0.2">
      <c r="A17" s="252"/>
      <c r="D17" s="250"/>
      <c r="E17" s="250"/>
      <c r="F17" s="250"/>
      <c r="G17" s="250"/>
      <c r="I17" s="250"/>
      <c r="J17" s="250"/>
      <c r="K17" s="250"/>
    </row>
    <row r="18" spans="1:11" s="249" customFormat="1" x14ac:dyDescent="0.2">
      <c r="A18" s="252"/>
      <c r="D18" s="250"/>
      <c r="E18" s="250"/>
      <c r="F18" s="250"/>
      <c r="G18" s="250"/>
      <c r="I18" s="250"/>
      <c r="J18" s="250"/>
      <c r="K18" s="250"/>
    </row>
    <row r="19" spans="1:11" s="249" customFormat="1" x14ac:dyDescent="0.2">
      <c r="A19" s="252"/>
      <c r="D19" s="250"/>
      <c r="E19" s="250"/>
      <c r="F19" s="250"/>
      <c r="G19" s="250"/>
      <c r="I19" s="250"/>
      <c r="J19" s="250"/>
      <c r="K19" s="250"/>
    </row>
  </sheetData>
  <mergeCells count="3">
    <mergeCell ref="A10:H11"/>
    <mergeCell ref="B15:H15"/>
    <mergeCell ref="A1:H1"/>
  </mergeCells>
  <pageMargins left="0.75" right="0.75" top="1" bottom="1" header="0.5" footer="0.5"/>
  <pageSetup paperSize="9"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E6DDF-3B75-4CA5-B3FF-8A1711785446}">
  <sheetPr>
    <pageSetUpPr fitToPage="1"/>
  </sheetPr>
  <dimension ref="A1:CE110"/>
  <sheetViews>
    <sheetView topLeftCell="A76" workbookViewId="0">
      <selection activeCell="J96" sqref="J96"/>
    </sheetView>
  </sheetViews>
  <sheetFormatPr defaultColWidth="9.140625" defaultRowHeight="11.25" customHeight="1" x14ac:dyDescent="0.2"/>
  <cols>
    <col min="1" max="1" width="9" style="58" customWidth="1"/>
    <col min="2" max="2" width="20.140625" style="58" customWidth="1"/>
    <col min="3" max="4" width="10.42578125" style="58" customWidth="1"/>
    <col min="5" max="5" width="13.28515625" style="58" customWidth="1"/>
    <col min="6" max="6" width="8.5703125" style="58" customWidth="1"/>
    <col min="7" max="7" width="9.42578125" style="58" customWidth="1"/>
    <col min="8" max="8" width="10.140625" style="58" customWidth="1"/>
    <col min="9" max="9" width="11.85546875" style="58" customWidth="1"/>
    <col min="10" max="10" width="12.140625" style="58" customWidth="1"/>
    <col min="11" max="14" width="10.7109375" style="58" customWidth="1"/>
    <col min="15" max="16" width="11" style="58" customWidth="1"/>
    <col min="17" max="19" width="8.7109375" style="58" customWidth="1"/>
    <col min="20" max="23" width="50" style="5" hidden="1" customWidth="1"/>
    <col min="24" max="28" width="54.140625" style="5" hidden="1" customWidth="1"/>
    <col min="29" max="60" width="180.28515625" style="59" hidden="1" customWidth="1"/>
    <col min="61" max="65" width="52.140625" style="60" hidden="1" customWidth="1"/>
    <col min="66" max="77" width="130.28515625" style="60" hidden="1" customWidth="1"/>
    <col min="78" max="79" width="180.28515625" style="61" hidden="1" customWidth="1"/>
    <col min="80" max="80" width="34.140625" style="5" hidden="1" customWidth="1"/>
    <col min="81" max="83" width="103.28515625" style="5" hidden="1" customWidth="1"/>
    <col min="84" max="16384" width="9.140625" style="58"/>
  </cols>
  <sheetData>
    <row r="1" spans="1:65" customFormat="1" ht="15" x14ac:dyDescent="0.25">
      <c r="A1" s="1"/>
      <c r="B1" s="1"/>
      <c r="C1" s="1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1"/>
    </row>
    <row r="2" spans="1:65" customFormat="1" ht="11.25" customHeight="1" x14ac:dyDescent="0.25">
      <c r="A2" s="214" t="s">
        <v>0</v>
      </c>
      <c r="B2" s="214"/>
      <c r="C2" s="214"/>
      <c r="D2" s="3"/>
      <c r="E2" s="1"/>
      <c r="F2" s="1"/>
      <c r="G2" s="1"/>
      <c r="H2" s="3"/>
      <c r="I2" s="1"/>
      <c r="J2" s="1"/>
      <c r="K2" s="3"/>
      <c r="L2" s="1"/>
      <c r="M2" s="214" t="s">
        <v>1</v>
      </c>
      <c r="N2" s="214"/>
      <c r="O2" s="214"/>
      <c r="P2" s="214"/>
    </row>
    <row r="3" spans="1:65" customFormat="1" ht="11.25" customHeight="1" x14ac:dyDescent="0.25">
      <c r="A3" s="215"/>
      <c r="B3" s="215"/>
      <c r="C3" s="215"/>
      <c r="D3" s="215"/>
      <c r="E3" s="1"/>
      <c r="F3" s="1"/>
      <c r="G3" s="4"/>
      <c r="H3" s="4"/>
      <c r="I3" s="1"/>
      <c r="J3" s="4"/>
      <c r="K3" s="4"/>
      <c r="L3" s="216"/>
      <c r="M3" s="216"/>
      <c r="N3" s="216"/>
      <c r="O3" s="216"/>
      <c r="P3" s="216"/>
    </row>
    <row r="4" spans="1:65" customFormat="1" ht="15" x14ac:dyDescent="0.25">
      <c r="A4" s="217"/>
      <c r="B4" s="217"/>
      <c r="C4" s="217"/>
      <c r="D4" s="217"/>
      <c r="E4" s="1"/>
      <c r="F4" s="1"/>
      <c r="G4" s="4"/>
      <c r="H4" s="4"/>
      <c r="I4" s="1"/>
      <c r="J4" s="4"/>
      <c r="K4" s="4"/>
      <c r="L4" s="217"/>
      <c r="M4" s="217"/>
      <c r="N4" s="217"/>
      <c r="O4" s="217"/>
      <c r="P4" s="217"/>
      <c r="T4" s="5" t="s">
        <v>2</v>
      </c>
      <c r="U4" s="5" t="s">
        <v>2</v>
      </c>
      <c r="V4" s="5" t="s">
        <v>2</v>
      </c>
      <c r="W4" s="5" t="s">
        <v>2</v>
      </c>
      <c r="X4" s="5" t="s">
        <v>2</v>
      </c>
      <c r="Y4" s="5" t="s">
        <v>2</v>
      </c>
      <c r="Z4" s="5" t="s">
        <v>2</v>
      </c>
      <c r="AA4" s="5" t="s">
        <v>2</v>
      </c>
      <c r="AB4" s="5" t="s">
        <v>2</v>
      </c>
    </row>
    <row r="5" spans="1:65" customFormat="1" ht="11.25" customHeight="1" x14ac:dyDescent="0.25">
      <c r="A5" s="6"/>
      <c r="B5" s="7"/>
      <c r="C5" s="8"/>
      <c r="D5" s="9"/>
      <c r="E5" s="1"/>
      <c r="F5" s="1"/>
      <c r="G5" s="1"/>
      <c r="H5" s="1"/>
      <c r="I5" s="1"/>
      <c r="J5" s="1"/>
      <c r="K5" s="1"/>
      <c r="L5" s="6"/>
      <c r="M5" s="6"/>
      <c r="N5" s="6"/>
      <c r="O5" s="6"/>
      <c r="P5" s="9"/>
    </row>
    <row r="6" spans="1:65" customFormat="1" ht="11.25" customHeight="1" x14ac:dyDescent="0.25">
      <c r="A6" s="1" t="s">
        <v>3</v>
      </c>
      <c r="B6" s="10"/>
      <c r="C6" s="10"/>
      <c r="D6" s="10"/>
      <c r="E6" s="1"/>
      <c r="F6" s="1"/>
      <c r="G6" s="1"/>
      <c r="H6" s="1"/>
      <c r="I6" s="1"/>
      <c r="J6" s="1"/>
      <c r="K6" s="1"/>
      <c r="L6" s="1"/>
      <c r="M6" s="1"/>
      <c r="N6" s="10"/>
      <c r="O6" s="10"/>
      <c r="P6" s="11" t="s">
        <v>3</v>
      </c>
    </row>
    <row r="7" spans="1:65" customFormat="1" ht="11.2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1"/>
    </row>
    <row r="8" spans="1:65" customFormat="1" ht="39" x14ac:dyDescent="0.25">
      <c r="A8" s="228" t="s">
        <v>177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AC8" s="12" t="s">
        <v>4</v>
      </c>
      <c r="AD8" s="12" t="s">
        <v>2</v>
      </c>
      <c r="AE8" s="12" t="s">
        <v>2</v>
      </c>
      <c r="AF8" s="12" t="s">
        <v>2</v>
      </c>
      <c r="AG8" s="12" t="s">
        <v>2</v>
      </c>
      <c r="AH8" s="12" t="s">
        <v>2</v>
      </c>
      <c r="AI8" s="12" t="s">
        <v>2</v>
      </c>
      <c r="AJ8" s="12" t="s">
        <v>2</v>
      </c>
      <c r="AK8" s="12" t="s">
        <v>2</v>
      </c>
      <c r="AL8" s="12" t="s">
        <v>2</v>
      </c>
      <c r="AM8" s="12" t="s">
        <v>2</v>
      </c>
      <c r="AN8" s="12" t="s">
        <v>2</v>
      </c>
      <c r="AO8" s="12" t="s">
        <v>2</v>
      </c>
      <c r="AP8" s="12" t="s">
        <v>2</v>
      </c>
      <c r="AQ8" s="12" t="s">
        <v>2</v>
      </c>
      <c r="AR8" s="12" t="s">
        <v>2</v>
      </c>
    </row>
    <row r="9" spans="1:65" customFormat="1" ht="15" x14ac:dyDescent="0.25">
      <c r="A9" s="167" t="s">
        <v>5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</row>
    <row r="10" spans="1:65" customFormat="1" ht="15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65" customFormat="1" ht="28.5" customHeight="1" x14ac:dyDescent="0.25">
      <c r="A11" s="218" t="s">
        <v>6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</row>
    <row r="12" spans="1:65" customFormat="1" ht="21" customHeight="1" x14ac:dyDescent="0.25">
      <c r="A12" s="213" t="s">
        <v>7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</row>
    <row r="13" spans="1:65" customFormat="1" ht="15" x14ac:dyDescent="0.25">
      <c r="A13" s="219" t="s">
        <v>484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AS13" s="12" t="s">
        <v>8</v>
      </c>
      <c r="AT13" s="12" t="s">
        <v>2</v>
      </c>
      <c r="AU13" s="12" t="s">
        <v>2</v>
      </c>
      <c r="AV13" s="12" t="s">
        <v>2</v>
      </c>
      <c r="AW13" s="12" t="s">
        <v>2</v>
      </c>
      <c r="AX13" s="12" t="s">
        <v>2</v>
      </c>
      <c r="AY13" s="12" t="s">
        <v>2</v>
      </c>
      <c r="AZ13" s="12" t="s">
        <v>2</v>
      </c>
      <c r="BA13" s="12" t="s">
        <v>2</v>
      </c>
      <c r="BB13" s="12" t="s">
        <v>2</v>
      </c>
      <c r="BC13" s="12" t="s">
        <v>2</v>
      </c>
      <c r="BD13" s="12" t="s">
        <v>2</v>
      </c>
      <c r="BE13" s="12" t="s">
        <v>2</v>
      </c>
      <c r="BF13" s="12" t="s">
        <v>2</v>
      </c>
      <c r="BG13" s="12" t="s">
        <v>2</v>
      </c>
      <c r="BH13" s="12" t="s">
        <v>2</v>
      </c>
    </row>
    <row r="14" spans="1:65" customFormat="1" ht="15.75" customHeight="1" x14ac:dyDescent="0.25">
      <c r="A14" s="213" t="s">
        <v>9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</row>
    <row r="15" spans="1:65" customFormat="1" ht="15" x14ac:dyDescent="0.25">
      <c r="A15" s="1"/>
      <c r="B15" s="14" t="s">
        <v>10</v>
      </c>
      <c r="C15" s="190"/>
      <c r="D15" s="190"/>
      <c r="E15" s="190"/>
      <c r="F15" s="190"/>
      <c r="G15" s="190"/>
      <c r="H15" s="15"/>
      <c r="I15" s="15"/>
      <c r="J15" s="15"/>
      <c r="K15" s="15"/>
      <c r="L15" s="15"/>
      <c r="M15" s="15"/>
      <c r="N15" s="15"/>
      <c r="O15" s="1"/>
      <c r="P15" s="1"/>
      <c r="BI15" s="16" t="s">
        <v>2</v>
      </c>
      <c r="BJ15" s="16" t="s">
        <v>2</v>
      </c>
      <c r="BK15" s="16" t="s">
        <v>2</v>
      </c>
      <c r="BL15" s="16" t="s">
        <v>2</v>
      </c>
      <c r="BM15" s="16" t="s">
        <v>2</v>
      </c>
    </row>
    <row r="16" spans="1:65" customFormat="1" ht="12.75" customHeight="1" x14ac:dyDescent="0.25">
      <c r="B16" s="17" t="s">
        <v>11</v>
      </c>
      <c r="C16" s="17"/>
      <c r="D16" s="18"/>
      <c r="E16" s="19">
        <v>621.51800000000003</v>
      </c>
      <c r="F16" s="20" t="s">
        <v>12</v>
      </c>
      <c r="H16" s="17"/>
      <c r="I16" s="17"/>
      <c r="J16" s="17"/>
      <c r="K16" s="17"/>
      <c r="L16" s="17"/>
      <c r="M16" s="21"/>
      <c r="N16" s="17"/>
    </row>
    <row r="17" spans="1:80" customFormat="1" ht="12.75" customHeight="1" x14ac:dyDescent="0.25">
      <c r="B17" s="17" t="s">
        <v>13</v>
      </c>
      <c r="D17" s="18"/>
      <c r="E17" s="19">
        <v>558.73699999999997</v>
      </c>
      <c r="F17" s="20" t="s">
        <v>12</v>
      </c>
      <c r="H17" s="17"/>
      <c r="I17" s="17"/>
      <c r="J17" s="17"/>
      <c r="K17" s="17"/>
      <c r="L17" s="17"/>
      <c r="M17" s="21"/>
      <c r="N17" s="17"/>
    </row>
    <row r="18" spans="1:80" customFormat="1" ht="12.75" customHeight="1" x14ac:dyDescent="0.25">
      <c r="B18" s="17" t="s">
        <v>14</v>
      </c>
      <c r="D18" s="18"/>
      <c r="E18" s="19">
        <v>62.780999999999999</v>
      </c>
      <c r="F18" s="20" t="s">
        <v>12</v>
      </c>
      <c r="H18" s="17"/>
      <c r="I18" s="17"/>
      <c r="J18" s="17"/>
      <c r="K18" s="17"/>
      <c r="L18" s="17"/>
      <c r="M18" s="21"/>
      <c r="N18" s="17"/>
    </row>
    <row r="19" spans="1:80" customFormat="1" ht="12.75" customHeight="1" x14ac:dyDescent="0.25">
      <c r="B19" s="17" t="s">
        <v>15</v>
      </c>
      <c r="C19" s="17"/>
      <c r="D19" s="18"/>
      <c r="E19" s="19">
        <v>96.537000000000006</v>
      </c>
      <c r="F19" s="20" t="s">
        <v>12</v>
      </c>
      <c r="H19" s="17"/>
      <c r="J19" s="17"/>
      <c r="K19" s="17"/>
      <c r="L19" s="17"/>
      <c r="M19" s="2"/>
      <c r="N19" s="22"/>
    </row>
    <row r="20" spans="1:80" customFormat="1" ht="12.75" customHeight="1" x14ac:dyDescent="0.25">
      <c r="B20" s="17" t="s">
        <v>16</v>
      </c>
      <c r="C20" s="17"/>
      <c r="D20" s="7"/>
      <c r="E20" s="23">
        <v>92.22</v>
      </c>
      <c r="F20" s="20" t="s">
        <v>17</v>
      </c>
      <c r="H20" s="17"/>
      <c r="J20" s="17"/>
      <c r="K20" s="17"/>
      <c r="L20" s="17"/>
      <c r="M20" s="24"/>
      <c r="N20" s="20"/>
    </row>
    <row r="21" spans="1:80" customFormat="1" ht="12.75" customHeight="1" x14ac:dyDescent="0.25">
      <c r="B21" s="17" t="s">
        <v>18</v>
      </c>
      <c r="C21" s="17"/>
      <c r="D21" s="7"/>
      <c r="E21" s="23">
        <v>33.15</v>
      </c>
      <c r="F21" s="20" t="s">
        <v>17</v>
      </c>
      <c r="H21" s="17"/>
      <c r="J21" s="17"/>
      <c r="K21" s="17"/>
      <c r="L21" s="17"/>
      <c r="M21" s="24"/>
      <c r="N21" s="20"/>
    </row>
    <row r="22" spans="1:80" customFormat="1" ht="15" x14ac:dyDescent="0.25">
      <c r="A22" s="1"/>
      <c r="B22" s="14" t="s">
        <v>19</v>
      </c>
      <c r="C22" s="14"/>
      <c r="D22" s="1"/>
      <c r="E22" s="210" t="s">
        <v>20</v>
      </c>
      <c r="F22" s="210"/>
      <c r="G22" s="210"/>
      <c r="H22" s="210"/>
      <c r="I22" s="210"/>
      <c r="J22" s="210"/>
      <c r="K22" s="210"/>
      <c r="L22" s="210"/>
      <c r="M22" s="210"/>
      <c r="N22" s="210"/>
      <c r="O22" s="210"/>
      <c r="P22" s="210"/>
      <c r="BN22" s="16" t="s">
        <v>20</v>
      </c>
      <c r="BO22" s="16" t="s">
        <v>2</v>
      </c>
      <c r="BP22" s="16" t="s">
        <v>2</v>
      </c>
      <c r="BQ22" s="16" t="s">
        <v>2</v>
      </c>
      <c r="BR22" s="16" t="s">
        <v>2</v>
      </c>
      <c r="BS22" s="16" t="s">
        <v>2</v>
      </c>
      <c r="BT22" s="16" t="s">
        <v>2</v>
      </c>
      <c r="BU22" s="16" t="s">
        <v>2</v>
      </c>
      <c r="BV22" s="16" t="s">
        <v>2</v>
      </c>
      <c r="BW22" s="16" t="s">
        <v>2</v>
      </c>
      <c r="BX22" s="16" t="s">
        <v>2</v>
      </c>
      <c r="BY22" s="16" t="s">
        <v>2</v>
      </c>
    </row>
    <row r="23" spans="1:80" customFormat="1" ht="12.75" customHeight="1" x14ac:dyDescent="0.25">
      <c r="A23" s="14"/>
      <c r="B23" s="14"/>
      <c r="C23" s="1"/>
      <c r="D23" s="14"/>
      <c r="E23" s="25"/>
      <c r="F23" s="26"/>
      <c r="G23" s="27"/>
      <c r="H23" s="27"/>
      <c r="I23" s="14"/>
      <c r="J23" s="14"/>
      <c r="K23" s="14"/>
      <c r="L23" s="28"/>
      <c r="M23" s="14"/>
      <c r="N23" s="1"/>
      <c r="O23" s="1"/>
      <c r="P23" s="1"/>
    </row>
    <row r="24" spans="1:80" customFormat="1" ht="36" customHeight="1" x14ac:dyDescent="0.25">
      <c r="A24" s="207" t="s">
        <v>21</v>
      </c>
      <c r="B24" s="207" t="s">
        <v>22</v>
      </c>
      <c r="C24" s="207" t="s">
        <v>23</v>
      </c>
      <c r="D24" s="207"/>
      <c r="E24" s="207"/>
      <c r="F24" s="207" t="s">
        <v>24</v>
      </c>
      <c r="G24" s="211" t="s">
        <v>25</v>
      </c>
      <c r="H24" s="212"/>
      <c r="I24" s="207" t="s">
        <v>26</v>
      </c>
      <c r="J24" s="207"/>
      <c r="K24" s="207"/>
      <c r="L24" s="207"/>
      <c r="M24" s="207"/>
      <c r="N24" s="207"/>
      <c r="O24" s="207" t="s">
        <v>27</v>
      </c>
      <c r="P24" s="207" t="s">
        <v>28</v>
      </c>
    </row>
    <row r="25" spans="1:80" customFormat="1" ht="36.75" customHeight="1" x14ac:dyDescent="0.25">
      <c r="A25" s="207"/>
      <c r="B25" s="207"/>
      <c r="C25" s="207"/>
      <c r="D25" s="207"/>
      <c r="E25" s="207"/>
      <c r="F25" s="207"/>
      <c r="G25" s="205" t="s">
        <v>29</v>
      </c>
      <c r="H25" s="205" t="s">
        <v>30</v>
      </c>
      <c r="I25" s="207" t="s">
        <v>29</v>
      </c>
      <c r="J25" s="207" t="s">
        <v>31</v>
      </c>
      <c r="K25" s="209" t="s">
        <v>32</v>
      </c>
      <c r="L25" s="209"/>
      <c r="M25" s="209"/>
      <c r="N25" s="209"/>
      <c r="O25" s="207"/>
      <c r="P25" s="207"/>
    </row>
    <row r="26" spans="1:80" customFormat="1" ht="15" x14ac:dyDescent="0.25">
      <c r="A26" s="207"/>
      <c r="B26" s="207"/>
      <c r="C26" s="207"/>
      <c r="D26" s="207"/>
      <c r="E26" s="207"/>
      <c r="F26" s="207"/>
      <c r="G26" s="206"/>
      <c r="H26" s="206"/>
      <c r="I26" s="207"/>
      <c r="J26" s="207"/>
      <c r="K26" s="30" t="s">
        <v>33</v>
      </c>
      <c r="L26" s="30" t="s">
        <v>34</v>
      </c>
      <c r="M26" s="30" t="s">
        <v>35</v>
      </c>
      <c r="N26" s="30" t="s">
        <v>36</v>
      </c>
      <c r="O26" s="207"/>
      <c r="P26" s="207"/>
    </row>
    <row r="27" spans="1:80" customFormat="1" ht="15" x14ac:dyDescent="0.25">
      <c r="A27" s="29">
        <v>1</v>
      </c>
      <c r="B27" s="29">
        <v>2</v>
      </c>
      <c r="C27" s="209">
        <v>3</v>
      </c>
      <c r="D27" s="209"/>
      <c r="E27" s="209"/>
      <c r="F27" s="29">
        <v>4</v>
      </c>
      <c r="G27" s="29">
        <v>5</v>
      </c>
      <c r="H27" s="29">
        <v>6</v>
      </c>
      <c r="I27" s="29">
        <v>7</v>
      </c>
      <c r="J27" s="29">
        <v>8</v>
      </c>
      <c r="K27" s="29">
        <v>9</v>
      </c>
      <c r="L27" s="29">
        <v>10</v>
      </c>
      <c r="M27" s="29">
        <v>11</v>
      </c>
      <c r="N27" s="29">
        <v>12</v>
      </c>
      <c r="O27" s="29">
        <v>13</v>
      </c>
      <c r="P27" s="29">
        <v>14</v>
      </c>
    </row>
    <row r="28" spans="1:80" customFormat="1" ht="15" x14ac:dyDescent="0.25">
      <c r="A28" s="204" t="s">
        <v>485</v>
      </c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BZ28" s="31" t="s">
        <v>37</v>
      </c>
    </row>
    <row r="29" spans="1:80" customFormat="1" ht="15" x14ac:dyDescent="0.25">
      <c r="A29" s="208" t="s">
        <v>38</v>
      </c>
      <c r="B29" s="208"/>
      <c r="C29" s="208"/>
      <c r="D29" s="208"/>
      <c r="E29" s="208"/>
      <c r="F29" s="208"/>
      <c r="G29" s="208"/>
      <c r="H29" s="208"/>
      <c r="I29" s="208"/>
      <c r="J29" s="208"/>
      <c r="K29" s="208"/>
      <c r="L29" s="208"/>
      <c r="M29" s="208"/>
      <c r="N29" s="208"/>
      <c r="O29" s="208"/>
      <c r="P29" s="208"/>
      <c r="BZ29" s="31"/>
      <c r="CA29" s="32" t="s">
        <v>38</v>
      </c>
    </row>
    <row r="30" spans="1:80" customFormat="1" ht="22.5" x14ac:dyDescent="0.25">
      <c r="A30" s="33" t="s">
        <v>39</v>
      </c>
      <c r="B30" s="34" t="s">
        <v>40</v>
      </c>
      <c r="C30" s="201" t="s">
        <v>41</v>
      </c>
      <c r="D30" s="202"/>
      <c r="E30" s="203"/>
      <c r="F30" s="33" t="s">
        <v>42</v>
      </c>
      <c r="G30" s="35"/>
      <c r="H30" s="36">
        <v>7</v>
      </c>
      <c r="I30" s="37">
        <v>1352.1</v>
      </c>
      <c r="J30" s="37">
        <v>11632.22</v>
      </c>
      <c r="K30" s="37">
        <v>7104.57</v>
      </c>
      <c r="L30" s="37">
        <v>2360.14</v>
      </c>
      <c r="M30" s="37">
        <v>2167.5100000000002</v>
      </c>
      <c r="N30" s="38"/>
      <c r="O30" s="39">
        <v>14.21</v>
      </c>
      <c r="P30" s="39">
        <v>3.85</v>
      </c>
      <c r="BZ30" s="31"/>
      <c r="CA30" s="32"/>
      <c r="CB30" s="5" t="s">
        <v>41</v>
      </c>
    </row>
    <row r="31" spans="1:80" customFormat="1" ht="33.75" x14ac:dyDescent="0.25">
      <c r="A31" s="33" t="s">
        <v>43</v>
      </c>
      <c r="B31" s="34" t="s">
        <v>44</v>
      </c>
      <c r="C31" s="201" t="s">
        <v>45</v>
      </c>
      <c r="D31" s="202"/>
      <c r="E31" s="203"/>
      <c r="F31" s="33" t="s">
        <v>42</v>
      </c>
      <c r="G31" s="35"/>
      <c r="H31" s="36">
        <v>1</v>
      </c>
      <c r="I31" s="37">
        <v>7244.36</v>
      </c>
      <c r="J31" s="37">
        <v>9705.68</v>
      </c>
      <c r="K31" s="37">
        <v>2010.27</v>
      </c>
      <c r="L31" s="37">
        <v>5234.09</v>
      </c>
      <c r="M31" s="37">
        <v>2461.3200000000002</v>
      </c>
      <c r="N31" s="38"/>
      <c r="O31" s="39">
        <v>2.56</v>
      </c>
      <c r="P31" s="39">
        <v>2.75</v>
      </c>
      <c r="BZ31" s="31"/>
      <c r="CA31" s="32"/>
      <c r="CB31" s="5" t="s">
        <v>45</v>
      </c>
    </row>
    <row r="32" spans="1:80" customFormat="1" ht="22.5" x14ac:dyDescent="0.25">
      <c r="A32" s="33" t="s">
        <v>46</v>
      </c>
      <c r="B32" s="34" t="s">
        <v>47</v>
      </c>
      <c r="C32" s="201" t="s">
        <v>48</v>
      </c>
      <c r="D32" s="202"/>
      <c r="E32" s="203"/>
      <c r="F32" s="33" t="s">
        <v>42</v>
      </c>
      <c r="G32" s="35"/>
      <c r="H32" s="36">
        <v>1</v>
      </c>
      <c r="I32" s="37">
        <v>4966.71</v>
      </c>
      <c r="J32" s="37">
        <v>6658.03</v>
      </c>
      <c r="K32" s="37">
        <v>1374.21</v>
      </c>
      <c r="L32" s="37">
        <v>3592.5</v>
      </c>
      <c r="M32" s="37">
        <v>1691.32</v>
      </c>
      <c r="N32" s="38"/>
      <c r="O32" s="39">
        <v>1.75</v>
      </c>
      <c r="P32" s="39">
        <v>1.89</v>
      </c>
      <c r="BZ32" s="31"/>
      <c r="CA32" s="32"/>
      <c r="CB32" s="5" t="s">
        <v>48</v>
      </c>
    </row>
    <row r="33" spans="1:80" customFormat="1" ht="22.5" x14ac:dyDescent="0.25">
      <c r="A33" s="33" t="s">
        <v>49</v>
      </c>
      <c r="B33" s="34" t="s">
        <v>50</v>
      </c>
      <c r="C33" s="201" t="s">
        <v>51</v>
      </c>
      <c r="D33" s="202"/>
      <c r="E33" s="203"/>
      <c r="F33" s="33" t="s">
        <v>42</v>
      </c>
      <c r="G33" s="35"/>
      <c r="H33" s="36">
        <v>5</v>
      </c>
      <c r="I33" s="37">
        <v>2052.13</v>
      </c>
      <c r="J33" s="37">
        <v>12530.14</v>
      </c>
      <c r="K33" s="37">
        <v>3180.3</v>
      </c>
      <c r="L33" s="37">
        <v>7080.35</v>
      </c>
      <c r="M33" s="37">
        <v>2269.4899999999998</v>
      </c>
      <c r="N33" s="38"/>
      <c r="O33" s="39">
        <v>4.05</v>
      </c>
      <c r="P33" s="40">
        <v>2.4</v>
      </c>
      <c r="BZ33" s="31"/>
      <c r="CA33" s="32"/>
      <c r="CB33" s="5" t="s">
        <v>51</v>
      </c>
    </row>
    <row r="34" spans="1:80" customFormat="1" ht="15" x14ac:dyDescent="0.25">
      <c r="A34" s="208" t="s">
        <v>52</v>
      </c>
      <c r="B34" s="208"/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8"/>
      <c r="P34" s="208"/>
      <c r="BZ34" s="31"/>
      <c r="CA34" s="32" t="s">
        <v>52</v>
      </c>
    </row>
    <row r="35" spans="1:80" customFormat="1" ht="33.75" x14ac:dyDescent="0.25">
      <c r="A35" s="33" t="s">
        <v>53</v>
      </c>
      <c r="B35" s="34" t="s">
        <v>54</v>
      </c>
      <c r="C35" s="201" t="s">
        <v>55</v>
      </c>
      <c r="D35" s="202"/>
      <c r="E35" s="203"/>
      <c r="F35" s="33" t="s">
        <v>42</v>
      </c>
      <c r="G35" s="35"/>
      <c r="H35" s="36">
        <v>7</v>
      </c>
      <c r="I35" s="37">
        <v>998.82</v>
      </c>
      <c r="J35" s="37">
        <v>10266.39</v>
      </c>
      <c r="K35" s="37">
        <v>2179.62</v>
      </c>
      <c r="L35" s="37">
        <v>4812.13</v>
      </c>
      <c r="M35" s="37">
        <v>3274.64</v>
      </c>
      <c r="N35" s="38"/>
      <c r="O35" s="39">
        <v>3.08</v>
      </c>
      <c r="P35" s="39">
        <v>3.36</v>
      </c>
      <c r="BZ35" s="31"/>
      <c r="CA35" s="32"/>
      <c r="CB35" s="5" t="s">
        <v>55</v>
      </c>
    </row>
    <row r="36" spans="1:80" customFormat="1" ht="33.75" x14ac:dyDescent="0.25">
      <c r="A36" s="33" t="s">
        <v>56</v>
      </c>
      <c r="B36" s="34" t="s">
        <v>57</v>
      </c>
      <c r="C36" s="201" t="s">
        <v>58</v>
      </c>
      <c r="D36" s="202"/>
      <c r="E36" s="203"/>
      <c r="F36" s="33" t="s">
        <v>42</v>
      </c>
      <c r="G36" s="35"/>
      <c r="H36" s="36">
        <v>5</v>
      </c>
      <c r="I36" s="37">
        <v>276.10000000000002</v>
      </c>
      <c r="J36" s="37">
        <v>1962.77</v>
      </c>
      <c r="K36" s="39">
        <v>884.59</v>
      </c>
      <c r="L36" s="39">
        <v>495.91</v>
      </c>
      <c r="M36" s="39">
        <v>582.27</v>
      </c>
      <c r="N36" s="38"/>
      <c r="O36" s="39">
        <v>1.25</v>
      </c>
      <c r="P36" s="40">
        <v>0.7</v>
      </c>
      <c r="BZ36" s="31"/>
      <c r="CA36" s="32"/>
      <c r="CB36" s="5" t="s">
        <v>58</v>
      </c>
    </row>
    <row r="37" spans="1:80" customFormat="1" ht="33.75" x14ac:dyDescent="0.25">
      <c r="A37" s="33" t="s">
        <v>59</v>
      </c>
      <c r="B37" s="34" t="s">
        <v>60</v>
      </c>
      <c r="C37" s="201" t="s">
        <v>61</v>
      </c>
      <c r="D37" s="202"/>
      <c r="E37" s="203"/>
      <c r="F37" s="33" t="s">
        <v>42</v>
      </c>
      <c r="G37" s="35"/>
      <c r="H37" s="36">
        <v>2</v>
      </c>
      <c r="I37" s="37">
        <v>325.64999999999998</v>
      </c>
      <c r="J37" s="39">
        <v>917.48</v>
      </c>
      <c r="K37" s="39">
        <v>424.6</v>
      </c>
      <c r="L37" s="39">
        <v>226.7</v>
      </c>
      <c r="M37" s="39">
        <v>266.18</v>
      </c>
      <c r="N37" s="38"/>
      <c r="O37" s="40">
        <v>0.6</v>
      </c>
      <c r="P37" s="39">
        <v>0.32</v>
      </c>
      <c r="BZ37" s="31"/>
      <c r="CA37" s="32"/>
      <c r="CB37" s="5" t="s">
        <v>61</v>
      </c>
    </row>
    <row r="38" spans="1:80" customFormat="1" ht="15" x14ac:dyDescent="0.25">
      <c r="A38" s="208" t="s">
        <v>62</v>
      </c>
      <c r="B38" s="208"/>
      <c r="C38" s="208"/>
      <c r="D38" s="208"/>
      <c r="E38" s="208"/>
      <c r="F38" s="208"/>
      <c r="G38" s="208"/>
      <c r="H38" s="208"/>
      <c r="I38" s="208"/>
      <c r="J38" s="208"/>
      <c r="K38" s="208"/>
      <c r="L38" s="208"/>
      <c r="M38" s="208"/>
      <c r="N38" s="208"/>
      <c r="O38" s="208"/>
      <c r="P38" s="208"/>
      <c r="BZ38" s="31"/>
      <c r="CA38" s="32" t="s">
        <v>62</v>
      </c>
    </row>
    <row r="39" spans="1:80" customFormat="1" ht="33.75" x14ac:dyDescent="0.25">
      <c r="A39" s="33" t="s">
        <v>63</v>
      </c>
      <c r="B39" s="34" t="s">
        <v>64</v>
      </c>
      <c r="C39" s="201" t="s">
        <v>65</v>
      </c>
      <c r="D39" s="202"/>
      <c r="E39" s="203"/>
      <c r="F39" s="33" t="s">
        <v>42</v>
      </c>
      <c r="G39" s="35"/>
      <c r="H39" s="36">
        <v>5</v>
      </c>
      <c r="I39" s="37">
        <v>4710.42</v>
      </c>
      <c r="J39" s="37">
        <v>27592.639999999999</v>
      </c>
      <c r="K39" s="37">
        <v>11729.59</v>
      </c>
      <c r="L39" s="37">
        <v>11395.69</v>
      </c>
      <c r="M39" s="37">
        <v>4040.53</v>
      </c>
      <c r="N39" s="39">
        <v>426.83</v>
      </c>
      <c r="O39" s="40">
        <v>15.3</v>
      </c>
      <c r="P39" s="39">
        <v>4.3499999999999996</v>
      </c>
      <c r="BZ39" s="31"/>
      <c r="CA39" s="32"/>
      <c r="CB39" s="5" t="s">
        <v>65</v>
      </c>
    </row>
    <row r="40" spans="1:80" customFormat="1" ht="33.75" x14ac:dyDescent="0.25">
      <c r="A40" s="33" t="s">
        <v>66</v>
      </c>
      <c r="B40" s="34" t="s">
        <v>67</v>
      </c>
      <c r="C40" s="201" t="s">
        <v>68</v>
      </c>
      <c r="D40" s="202"/>
      <c r="E40" s="203"/>
      <c r="F40" s="33" t="s">
        <v>69</v>
      </c>
      <c r="G40" s="35"/>
      <c r="H40" s="41">
        <v>2.35</v>
      </c>
      <c r="I40" s="37">
        <v>35116.15</v>
      </c>
      <c r="J40" s="37">
        <v>82522.95</v>
      </c>
      <c r="K40" s="38"/>
      <c r="L40" s="38"/>
      <c r="M40" s="38"/>
      <c r="N40" s="37">
        <v>82522.95</v>
      </c>
      <c r="O40" s="42">
        <v>0</v>
      </c>
      <c r="P40" s="42">
        <v>0</v>
      </c>
      <c r="BZ40" s="31"/>
      <c r="CA40" s="32"/>
      <c r="CB40" s="5" t="s">
        <v>68</v>
      </c>
    </row>
    <row r="41" spans="1:80" customFormat="1" ht="33.75" x14ac:dyDescent="0.25">
      <c r="A41" s="33" t="s">
        <v>70</v>
      </c>
      <c r="B41" s="34" t="s">
        <v>71</v>
      </c>
      <c r="C41" s="201" t="s">
        <v>72</v>
      </c>
      <c r="D41" s="202"/>
      <c r="E41" s="203"/>
      <c r="F41" s="33" t="s">
        <v>42</v>
      </c>
      <c r="G41" s="35"/>
      <c r="H41" s="36">
        <v>1</v>
      </c>
      <c r="I41" s="37">
        <v>9999.26</v>
      </c>
      <c r="J41" s="37">
        <v>11861.54</v>
      </c>
      <c r="K41" s="37">
        <v>4584.51</v>
      </c>
      <c r="L41" s="37">
        <v>5329.39</v>
      </c>
      <c r="M41" s="37">
        <v>1862.28</v>
      </c>
      <c r="N41" s="39">
        <v>85.36</v>
      </c>
      <c r="O41" s="39">
        <v>5.98</v>
      </c>
      <c r="P41" s="42">
        <v>2</v>
      </c>
      <c r="BZ41" s="31"/>
      <c r="CA41" s="32"/>
      <c r="CB41" s="5" t="s">
        <v>72</v>
      </c>
    </row>
    <row r="42" spans="1:80" customFormat="1" ht="33.75" x14ac:dyDescent="0.25">
      <c r="A42" s="33" t="s">
        <v>73</v>
      </c>
      <c r="B42" s="34" t="s">
        <v>67</v>
      </c>
      <c r="C42" s="201" t="s">
        <v>68</v>
      </c>
      <c r="D42" s="202"/>
      <c r="E42" s="203"/>
      <c r="F42" s="33" t="s">
        <v>69</v>
      </c>
      <c r="G42" s="35"/>
      <c r="H42" s="43">
        <v>1.1279999999999999</v>
      </c>
      <c r="I42" s="37">
        <v>35116.15</v>
      </c>
      <c r="J42" s="37">
        <v>39611.019999999997</v>
      </c>
      <c r="K42" s="38"/>
      <c r="L42" s="38"/>
      <c r="M42" s="38"/>
      <c r="N42" s="37">
        <v>39611.019999999997</v>
      </c>
      <c r="O42" s="42">
        <v>0</v>
      </c>
      <c r="P42" s="42">
        <v>0</v>
      </c>
      <c r="BZ42" s="31"/>
      <c r="CA42" s="32"/>
      <c r="CB42" s="5" t="s">
        <v>68</v>
      </c>
    </row>
    <row r="43" spans="1:80" customFormat="1" ht="33.75" x14ac:dyDescent="0.25">
      <c r="A43" s="33" t="s">
        <v>74</v>
      </c>
      <c r="B43" s="34" t="s">
        <v>75</v>
      </c>
      <c r="C43" s="201" t="s">
        <v>76</v>
      </c>
      <c r="D43" s="202"/>
      <c r="E43" s="203"/>
      <c r="F43" s="33" t="s">
        <v>42</v>
      </c>
      <c r="G43" s="35"/>
      <c r="H43" s="36">
        <v>1</v>
      </c>
      <c r="I43" s="37">
        <v>15617.09</v>
      </c>
      <c r="J43" s="37">
        <v>18610.02</v>
      </c>
      <c r="K43" s="37">
        <v>6899.76</v>
      </c>
      <c r="L43" s="37">
        <v>8631.9699999999993</v>
      </c>
      <c r="M43" s="37">
        <v>2992.93</v>
      </c>
      <c r="N43" s="39">
        <v>85.36</v>
      </c>
      <c r="O43" s="42">
        <v>9</v>
      </c>
      <c r="P43" s="39">
        <v>3.21</v>
      </c>
      <c r="BZ43" s="31"/>
      <c r="CA43" s="32"/>
      <c r="CB43" s="5" t="s">
        <v>76</v>
      </c>
    </row>
    <row r="44" spans="1:80" customFormat="1" ht="33.75" x14ac:dyDescent="0.25">
      <c r="A44" s="33" t="s">
        <v>77</v>
      </c>
      <c r="B44" s="34" t="s">
        <v>67</v>
      </c>
      <c r="C44" s="201" t="s">
        <v>68</v>
      </c>
      <c r="D44" s="202"/>
      <c r="E44" s="203"/>
      <c r="F44" s="33" t="s">
        <v>69</v>
      </c>
      <c r="G44" s="35"/>
      <c r="H44" s="44">
        <v>1.0575000000000001</v>
      </c>
      <c r="I44" s="37">
        <v>35116.15</v>
      </c>
      <c r="J44" s="37">
        <v>37135.33</v>
      </c>
      <c r="K44" s="38"/>
      <c r="L44" s="38"/>
      <c r="M44" s="38"/>
      <c r="N44" s="37">
        <v>37135.33</v>
      </c>
      <c r="O44" s="42">
        <v>0</v>
      </c>
      <c r="P44" s="42">
        <v>0</v>
      </c>
      <c r="BZ44" s="31"/>
      <c r="CA44" s="32"/>
      <c r="CB44" s="5" t="s">
        <v>68</v>
      </c>
    </row>
    <row r="45" spans="1:80" customFormat="1" ht="22.5" x14ac:dyDescent="0.25">
      <c r="A45" s="33" t="s">
        <v>78</v>
      </c>
      <c r="B45" s="34" t="s">
        <v>79</v>
      </c>
      <c r="C45" s="201" t="s">
        <v>80</v>
      </c>
      <c r="D45" s="202"/>
      <c r="E45" s="203"/>
      <c r="F45" s="33" t="s">
        <v>81</v>
      </c>
      <c r="G45" s="35"/>
      <c r="H45" s="44">
        <v>1.89E-2</v>
      </c>
      <c r="I45" s="37">
        <v>150245.32999999999</v>
      </c>
      <c r="J45" s="37">
        <v>2860.93</v>
      </c>
      <c r="K45" s="38"/>
      <c r="L45" s="38"/>
      <c r="M45" s="38"/>
      <c r="N45" s="37">
        <v>2860.93</v>
      </c>
      <c r="O45" s="42">
        <v>0</v>
      </c>
      <c r="P45" s="42">
        <v>0</v>
      </c>
      <c r="BZ45" s="31"/>
      <c r="CA45" s="32"/>
      <c r="CB45" s="5" t="s">
        <v>80</v>
      </c>
    </row>
    <row r="46" spans="1:80" customFormat="1" ht="33.75" x14ac:dyDescent="0.25">
      <c r="A46" s="33" t="s">
        <v>82</v>
      </c>
      <c r="B46" s="34" t="s">
        <v>83</v>
      </c>
      <c r="C46" s="201" t="s">
        <v>84</v>
      </c>
      <c r="D46" s="202"/>
      <c r="E46" s="203"/>
      <c r="F46" s="33" t="s">
        <v>81</v>
      </c>
      <c r="G46" s="35"/>
      <c r="H46" s="43">
        <v>9.7000000000000003E-2</v>
      </c>
      <c r="I46" s="37">
        <v>141073.60999999999</v>
      </c>
      <c r="J46" s="37">
        <v>13786.77</v>
      </c>
      <c r="K46" s="38"/>
      <c r="L46" s="38"/>
      <c r="M46" s="38"/>
      <c r="N46" s="37">
        <v>13786.77</v>
      </c>
      <c r="O46" s="42">
        <v>0</v>
      </c>
      <c r="P46" s="42">
        <v>0</v>
      </c>
      <c r="BZ46" s="31"/>
      <c r="CA46" s="32"/>
      <c r="CB46" s="5" t="s">
        <v>84</v>
      </c>
    </row>
    <row r="47" spans="1:80" customFormat="1" ht="15" x14ac:dyDescent="0.25">
      <c r="A47" s="33" t="s">
        <v>85</v>
      </c>
      <c r="B47" s="34" t="s">
        <v>86</v>
      </c>
      <c r="C47" s="201" t="s">
        <v>87</v>
      </c>
      <c r="D47" s="202"/>
      <c r="E47" s="203"/>
      <c r="F47" s="33" t="s">
        <v>42</v>
      </c>
      <c r="G47" s="35"/>
      <c r="H47" s="36">
        <v>7</v>
      </c>
      <c r="I47" s="37">
        <v>215.28</v>
      </c>
      <c r="J47" s="37">
        <v>1506.96</v>
      </c>
      <c r="K47" s="38"/>
      <c r="L47" s="38"/>
      <c r="M47" s="38"/>
      <c r="N47" s="37">
        <v>1506.96</v>
      </c>
      <c r="O47" s="42">
        <v>0</v>
      </c>
      <c r="P47" s="42">
        <v>0</v>
      </c>
      <c r="BZ47" s="31"/>
      <c r="CA47" s="32"/>
      <c r="CB47" s="5" t="s">
        <v>87</v>
      </c>
    </row>
    <row r="48" spans="1:80" customFormat="1" ht="45" x14ac:dyDescent="0.25">
      <c r="A48" s="33" t="s">
        <v>88</v>
      </c>
      <c r="B48" s="34" t="s">
        <v>89</v>
      </c>
      <c r="C48" s="201" t="s">
        <v>90</v>
      </c>
      <c r="D48" s="202"/>
      <c r="E48" s="203"/>
      <c r="F48" s="33" t="s">
        <v>91</v>
      </c>
      <c r="G48" s="35"/>
      <c r="H48" s="41">
        <v>44.38</v>
      </c>
      <c r="I48" s="37">
        <v>164.36</v>
      </c>
      <c r="J48" s="37">
        <v>7349</v>
      </c>
      <c r="K48" s="38"/>
      <c r="L48" s="38"/>
      <c r="M48" s="38"/>
      <c r="N48" s="37">
        <v>7349</v>
      </c>
      <c r="O48" s="42">
        <v>0</v>
      </c>
      <c r="P48" s="42">
        <v>0</v>
      </c>
      <c r="BZ48" s="31"/>
      <c r="CA48" s="32"/>
      <c r="CB48" s="5" t="s">
        <v>90</v>
      </c>
    </row>
    <row r="49" spans="1:80" customFormat="1" ht="15" x14ac:dyDescent="0.25">
      <c r="A49" s="208" t="s">
        <v>92</v>
      </c>
      <c r="B49" s="208"/>
      <c r="C49" s="208"/>
      <c r="D49" s="208"/>
      <c r="E49" s="208"/>
      <c r="F49" s="208"/>
      <c r="G49" s="208"/>
      <c r="H49" s="208"/>
      <c r="I49" s="208"/>
      <c r="J49" s="208"/>
      <c r="K49" s="208"/>
      <c r="L49" s="208"/>
      <c r="M49" s="208"/>
      <c r="N49" s="208"/>
      <c r="O49" s="208"/>
      <c r="P49" s="208"/>
      <c r="BZ49" s="31"/>
      <c r="CA49" s="32" t="s">
        <v>92</v>
      </c>
    </row>
    <row r="50" spans="1:80" customFormat="1" ht="45" x14ac:dyDescent="0.25">
      <c r="A50" s="33" t="s">
        <v>93</v>
      </c>
      <c r="B50" s="34" t="s">
        <v>94</v>
      </c>
      <c r="C50" s="201" t="s">
        <v>95</v>
      </c>
      <c r="D50" s="202"/>
      <c r="E50" s="203"/>
      <c r="F50" s="33" t="s">
        <v>96</v>
      </c>
      <c r="G50" s="35"/>
      <c r="H50" s="41">
        <v>0.15</v>
      </c>
      <c r="I50" s="37">
        <v>61517.17</v>
      </c>
      <c r="J50" s="37">
        <v>12063.67</v>
      </c>
      <c r="K50" s="37">
        <v>6304.54</v>
      </c>
      <c r="L50" s="37">
        <v>2175.36</v>
      </c>
      <c r="M50" s="37">
        <v>2836.09</v>
      </c>
      <c r="N50" s="39">
        <v>747.68</v>
      </c>
      <c r="O50" s="39">
        <v>7.67</v>
      </c>
      <c r="P50" s="39">
        <v>3.41</v>
      </c>
      <c r="BZ50" s="31"/>
      <c r="CA50" s="32"/>
      <c r="CB50" s="5" t="s">
        <v>95</v>
      </c>
    </row>
    <row r="51" spans="1:80" customFormat="1" ht="22.5" x14ac:dyDescent="0.25">
      <c r="A51" s="33" t="s">
        <v>97</v>
      </c>
      <c r="B51" s="34" t="s">
        <v>98</v>
      </c>
      <c r="C51" s="201" t="s">
        <v>99</v>
      </c>
      <c r="D51" s="202"/>
      <c r="E51" s="203"/>
      <c r="F51" s="33" t="s">
        <v>81</v>
      </c>
      <c r="G51" s="35"/>
      <c r="H51" s="41">
        <v>0.13</v>
      </c>
      <c r="I51" s="37">
        <v>332753.76</v>
      </c>
      <c r="J51" s="37">
        <v>43257.99</v>
      </c>
      <c r="K51" s="38"/>
      <c r="L51" s="38"/>
      <c r="M51" s="38"/>
      <c r="N51" s="37">
        <v>43257.99</v>
      </c>
      <c r="O51" s="42">
        <v>0</v>
      </c>
      <c r="P51" s="42">
        <v>0</v>
      </c>
      <c r="BZ51" s="31"/>
      <c r="CA51" s="32"/>
      <c r="CB51" s="5" t="s">
        <v>99</v>
      </c>
    </row>
    <row r="52" spans="1:80" customFormat="1" ht="15" x14ac:dyDescent="0.25">
      <c r="A52" s="33" t="s">
        <v>100</v>
      </c>
      <c r="B52" s="34" t="s">
        <v>101</v>
      </c>
      <c r="C52" s="201" t="s">
        <v>102</v>
      </c>
      <c r="D52" s="202"/>
      <c r="E52" s="203"/>
      <c r="F52" s="33" t="s">
        <v>42</v>
      </c>
      <c r="G52" s="35"/>
      <c r="H52" s="36">
        <v>26</v>
      </c>
      <c r="I52" s="37">
        <v>1151.45</v>
      </c>
      <c r="J52" s="37">
        <v>29937.7</v>
      </c>
      <c r="K52" s="38"/>
      <c r="L52" s="38"/>
      <c r="M52" s="38"/>
      <c r="N52" s="37">
        <v>29937.7</v>
      </c>
      <c r="O52" s="42">
        <v>0</v>
      </c>
      <c r="P52" s="42">
        <v>0</v>
      </c>
      <c r="BZ52" s="31"/>
      <c r="CA52" s="32"/>
      <c r="CB52" s="5" t="s">
        <v>102</v>
      </c>
    </row>
    <row r="53" spans="1:80" customFormat="1" ht="22.5" x14ac:dyDescent="0.25">
      <c r="A53" s="33" t="s">
        <v>103</v>
      </c>
      <c r="B53" s="34" t="s">
        <v>104</v>
      </c>
      <c r="C53" s="201" t="s">
        <v>105</v>
      </c>
      <c r="D53" s="202"/>
      <c r="E53" s="203"/>
      <c r="F53" s="33" t="s">
        <v>42</v>
      </c>
      <c r="G53" s="35"/>
      <c r="H53" s="36">
        <v>14</v>
      </c>
      <c r="I53" s="37">
        <v>1542.05</v>
      </c>
      <c r="J53" s="37">
        <v>21588.7</v>
      </c>
      <c r="K53" s="38"/>
      <c r="L53" s="38"/>
      <c r="M53" s="38"/>
      <c r="N53" s="37">
        <v>21588.7</v>
      </c>
      <c r="O53" s="42">
        <v>0</v>
      </c>
      <c r="P53" s="42">
        <v>0</v>
      </c>
      <c r="BZ53" s="31"/>
      <c r="CA53" s="32"/>
      <c r="CB53" s="5" t="s">
        <v>105</v>
      </c>
    </row>
    <row r="54" spans="1:80" customFormat="1" ht="15" x14ac:dyDescent="0.25">
      <c r="A54" s="33" t="s">
        <v>106</v>
      </c>
      <c r="B54" s="34" t="s">
        <v>107</v>
      </c>
      <c r="C54" s="201" t="s">
        <v>108</v>
      </c>
      <c r="D54" s="202"/>
      <c r="E54" s="203"/>
      <c r="F54" s="33" t="s">
        <v>42</v>
      </c>
      <c r="G54" s="35"/>
      <c r="H54" s="36">
        <v>7</v>
      </c>
      <c r="I54" s="37">
        <v>165.43</v>
      </c>
      <c r="J54" s="37">
        <v>1158.01</v>
      </c>
      <c r="K54" s="38"/>
      <c r="L54" s="38"/>
      <c r="M54" s="38"/>
      <c r="N54" s="37">
        <v>1158.01</v>
      </c>
      <c r="O54" s="42">
        <v>0</v>
      </c>
      <c r="P54" s="42">
        <v>0</v>
      </c>
      <c r="BZ54" s="31"/>
      <c r="CA54" s="32"/>
      <c r="CB54" s="5" t="s">
        <v>108</v>
      </c>
    </row>
    <row r="55" spans="1:80" customFormat="1" ht="15" x14ac:dyDescent="0.25">
      <c r="A55" s="33" t="s">
        <v>109</v>
      </c>
      <c r="B55" s="34" t="s">
        <v>110</v>
      </c>
      <c r="C55" s="201" t="s">
        <v>111</v>
      </c>
      <c r="D55" s="202"/>
      <c r="E55" s="203"/>
      <c r="F55" s="33" t="s">
        <v>42</v>
      </c>
      <c r="G55" s="35"/>
      <c r="H55" s="36">
        <v>14</v>
      </c>
      <c r="I55" s="37">
        <v>214.51</v>
      </c>
      <c r="J55" s="37">
        <v>3003.14</v>
      </c>
      <c r="K55" s="38"/>
      <c r="L55" s="38"/>
      <c r="M55" s="38"/>
      <c r="N55" s="37">
        <v>3003.14</v>
      </c>
      <c r="O55" s="42">
        <v>0</v>
      </c>
      <c r="P55" s="42">
        <v>0</v>
      </c>
      <c r="BZ55" s="31"/>
      <c r="CA55" s="32"/>
      <c r="CB55" s="5" t="s">
        <v>111</v>
      </c>
    </row>
    <row r="56" spans="1:80" customFormat="1" ht="15" x14ac:dyDescent="0.25">
      <c r="A56" s="33" t="s">
        <v>112</v>
      </c>
      <c r="B56" s="34" t="s">
        <v>86</v>
      </c>
      <c r="C56" s="201" t="s">
        <v>87</v>
      </c>
      <c r="D56" s="202"/>
      <c r="E56" s="203"/>
      <c r="F56" s="33" t="s">
        <v>42</v>
      </c>
      <c r="G56" s="35"/>
      <c r="H56" s="36">
        <v>7</v>
      </c>
      <c r="I56" s="37">
        <v>215.28</v>
      </c>
      <c r="J56" s="37">
        <v>1506.96</v>
      </c>
      <c r="K56" s="38"/>
      <c r="L56" s="38"/>
      <c r="M56" s="38"/>
      <c r="N56" s="37">
        <v>1506.96</v>
      </c>
      <c r="O56" s="42">
        <v>0</v>
      </c>
      <c r="P56" s="42">
        <v>0</v>
      </c>
      <c r="BZ56" s="31"/>
      <c r="CA56" s="32"/>
      <c r="CB56" s="5" t="s">
        <v>87</v>
      </c>
    </row>
    <row r="57" spans="1:80" customFormat="1" ht="15" x14ac:dyDescent="0.25">
      <c r="A57" s="33" t="s">
        <v>113</v>
      </c>
      <c r="B57" s="34" t="s">
        <v>114</v>
      </c>
      <c r="C57" s="201" t="s">
        <v>115</v>
      </c>
      <c r="D57" s="202"/>
      <c r="E57" s="203"/>
      <c r="F57" s="33" t="s">
        <v>116</v>
      </c>
      <c r="G57" s="35"/>
      <c r="H57" s="41">
        <v>0.26</v>
      </c>
      <c r="I57" s="37">
        <v>1217.44</v>
      </c>
      <c r="J57" s="39">
        <v>316.52999999999997</v>
      </c>
      <c r="K57" s="38"/>
      <c r="L57" s="38"/>
      <c r="M57" s="38"/>
      <c r="N57" s="39">
        <v>316.52999999999997</v>
      </c>
      <c r="O57" s="42">
        <v>0</v>
      </c>
      <c r="P57" s="42">
        <v>0</v>
      </c>
      <c r="BZ57" s="31"/>
      <c r="CA57" s="32"/>
      <c r="CB57" s="5" t="s">
        <v>115</v>
      </c>
    </row>
    <row r="58" spans="1:80" customFormat="1" ht="15" x14ac:dyDescent="0.25">
      <c r="A58" s="33" t="s">
        <v>117</v>
      </c>
      <c r="B58" s="34" t="s">
        <v>118</v>
      </c>
      <c r="C58" s="201" t="s">
        <v>119</v>
      </c>
      <c r="D58" s="202"/>
      <c r="E58" s="203"/>
      <c r="F58" s="33" t="s">
        <v>42</v>
      </c>
      <c r="G58" s="35"/>
      <c r="H58" s="36">
        <v>14</v>
      </c>
      <c r="I58" s="37">
        <v>94.48</v>
      </c>
      <c r="J58" s="37">
        <v>1322.72</v>
      </c>
      <c r="K58" s="38"/>
      <c r="L58" s="38"/>
      <c r="M58" s="38"/>
      <c r="N58" s="37">
        <v>1322.72</v>
      </c>
      <c r="O58" s="42">
        <v>0</v>
      </c>
      <c r="P58" s="42">
        <v>0</v>
      </c>
      <c r="BZ58" s="31"/>
      <c r="CA58" s="32"/>
      <c r="CB58" s="5" t="s">
        <v>119</v>
      </c>
    </row>
    <row r="59" spans="1:80" customFormat="1" ht="22.5" x14ac:dyDescent="0.25">
      <c r="A59" s="33" t="s">
        <v>120</v>
      </c>
      <c r="B59" s="34" t="s">
        <v>121</v>
      </c>
      <c r="C59" s="201" t="s">
        <v>122</v>
      </c>
      <c r="D59" s="202"/>
      <c r="E59" s="203"/>
      <c r="F59" s="33" t="s">
        <v>42</v>
      </c>
      <c r="G59" s="35"/>
      <c r="H59" s="36">
        <v>7</v>
      </c>
      <c r="I59" s="37">
        <v>634.86</v>
      </c>
      <c r="J59" s="37">
        <v>4444.0200000000004</v>
      </c>
      <c r="K59" s="38"/>
      <c r="L59" s="38"/>
      <c r="M59" s="38"/>
      <c r="N59" s="37">
        <v>4444.0200000000004</v>
      </c>
      <c r="O59" s="42">
        <v>0</v>
      </c>
      <c r="P59" s="42">
        <v>0</v>
      </c>
      <c r="BZ59" s="31"/>
      <c r="CA59" s="32"/>
      <c r="CB59" s="5" t="s">
        <v>122</v>
      </c>
    </row>
    <row r="60" spans="1:80" customFormat="1" ht="15" x14ac:dyDescent="0.25">
      <c r="A60" s="33" t="s">
        <v>123</v>
      </c>
      <c r="B60" s="34" t="s">
        <v>124</v>
      </c>
      <c r="C60" s="201" t="s">
        <v>125</v>
      </c>
      <c r="D60" s="202"/>
      <c r="E60" s="203"/>
      <c r="F60" s="33" t="s">
        <v>116</v>
      </c>
      <c r="G60" s="35"/>
      <c r="H60" s="41">
        <v>0.01</v>
      </c>
      <c r="I60" s="37">
        <v>12782.39</v>
      </c>
      <c r="J60" s="39">
        <v>127.82</v>
      </c>
      <c r="K60" s="38"/>
      <c r="L60" s="38"/>
      <c r="M60" s="38"/>
      <c r="N60" s="39">
        <v>127.82</v>
      </c>
      <c r="O60" s="42">
        <v>0</v>
      </c>
      <c r="P60" s="42">
        <v>0</v>
      </c>
      <c r="BZ60" s="31"/>
      <c r="CA60" s="32"/>
      <c r="CB60" s="5" t="s">
        <v>125</v>
      </c>
    </row>
    <row r="61" spans="1:80" customFormat="1" ht="15" x14ac:dyDescent="0.25">
      <c r="A61" s="33" t="s">
        <v>126</v>
      </c>
      <c r="B61" s="34" t="s">
        <v>127</v>
      </c>
      <c r="C61" s="201" t="s">
        <v>128</v>
      </c>
      <c r="D61" s="202"/>
      <c r="E61" s="203"/>
      <c r="F61" s="33" t="s">
        <v>42</v>
      </c>
      <c r="G61" s="35"/>
      <c r="H61" s="36">
        <v>25</v>
      </c>
      <c r="I61" s="37">
        <v>73.650000000000006</v>
      </c>
      <c r="J61" s="37">
        <v>1841.25</v>
      </c>
      <c r="K61" s="38"/>
      <c r="L61" s="38"/>
      <c r="M61" s="38"/>
      <c r="N61" s="37">
        <v>1841.25</v>
      </c>
      <c r="O61" s="42">
        <v>0</v>
      </c>
      <c r="P61" s="42">
        <v>0</v>
      </c>
      <c r="BZ61" s="31"/>
      <c r="CA61" s="32"/>
      <c r="CB61" s="5" t="s">
        <v>128</v>
      </c>
    </row>
    <row r="62" spans="1:80" customFormat="1" ht="45" x14ac:dyDescent="0.25">
      <c r="A62" s="33" t="s">
        <v>129</v>
      </c>
      <c r="B62" s="34" t="s">
        <v>130</v>
      </c>
      <c r="C62" s="201" t="s">
        <v>131</v>
      </c>
      <c r="D62" s="202"/>
      <c r="E62" s="203"/>
      <c r="F62" s="33" t="s">
        <v>116</v>
      </c>
      <c r="G62" s="35"/>
      <c r="H62" s="41">
        <v>0.02</v>
      </c>
      <c r="I62" s="37">
        <v>20278.62</v>
      </c>
      <c r="J62" s="39">
        <v>405.57</v>
      </c>
      <c r="K62" s="38"/>
      <c r="L62" s="38"/>
      <c r="M62" s="38"/>
      <c r="N62" s="39">
        <v>405.57</v>
      </c>
      <c r="O62" s="42">
        <v>0</v>
      </c>
      <c r="P62" s="42">
        <v>0</v>
      </c>
      <c r="BZ62" s="31"/>
      <c r="CA62" s="32"/>
      <c r="CB62" s="5" t="s">
        <v>131</v>
      </c>
    </row>
    <row r="63" spans="1:80" customFormat="1" ht="15" x14ac:dyDescent="0.25">
      <c r="A63" s="208" t="s">
        <v>132</v>
      </c>
      <c r="B63" s="208"/>
      <c r="C63" s="208"/>
      <c r="D63" s="208"/>
      <c r="E63" s="208"/>
      <c r="F63" s="208"/>
      <c r="G63" s="208"/>
      <c r="H63" s="208"/>
      <c r="I63" s="208"/>
      <c r="J63" s="208"/>
      <c r="K63" s="208"/>
      <c r="L63" s="208"/>
      <c r="M63" s="208"/>
      <c r="N63" s="208"/>
      <c r="O63" s="208"/>
      <c r="P63" s="208"/>
      <c r="BZ63" s="31"/>
      <c r="CA63" s="32" t="s">
        <v>132</v>
      </c>
    </row>
    <row r="64" spans="1:80" customFormat="1" ht="22.5" x14ac:dyDescent="0.25">
      <c r="A64" s="33" t="s">
        <v>133</v>
      </c>
      <c r="B64" s="34" t="s">
        <v>134</v>
      </c>
      <c r="C64" s="201" t="s">
        <v>135</v>
      </c>
      <c r="D64" s="202"/>
      <c r="E64" s="203"/>
      <c r="F64" s="33" t="s">
        <v>42</v>
      </c>
      <c r="G64" s="35"/>
      <c r="H64" s="36">
        <v>14</v>
      </c>
      <c r="I64" s="37">
        <v>514.85</v>
      </c>
      <c r="J64" s="37">
        <v>10934.44</v>
      </c>
      <c r="K64" s="37">
        <v>4614.75</v>
      </c>
      <c r="L64" s="37">
        <v>2593.14</v>
      </c>
      <c r="M64" s="37">
        <v>3726.55</v>
      </c>
      <c r="N64" s="38"/>
      <c r="O64" s="40">
        <v>6.3</v>
      </c>
      <c r="P64" s="39">
        <v>4.4800000000000004</v>
      </c>
      <c r="BZ64" s="31"/>
      <c r="CA64" s="32"/>
      <c r="CB64" s="5" t="s">
        <v>135</v>
      </c>
    </row>
    <row r="65" spans="1:82" customFormat="1" ht="33.75" x14ac:dyDescent="0.25">
      <c r="A65" s="33" t="s">
        <v>136</v>
      </c>
      <c r="B65" s="34" t="s">
        <v>137</v>
      </c>
      <c r="C65" s="201" t="s">
        <v>138</v>
      </c>
      <c r="D65" s="202"/>
      <c r="E65" s="203"/>
      <c r="F65" s="33" t="s">
        <v>81</v>
      </c>
      <c r="G65" s="35"/>
      <c r="H65" s="43">
        <v>0.13300000000000001</v>
      </c>
      <c r="I65" s="37">
        <v>67785.63</v>
      </c>
      <c r="J65" s="37">
        <v>9015.49</v>
      </c>
      <c r="K65" s="38"/>
      <c r="L65" s="38"/>
      <c r="M65" s="38"/>
      <c r="N65" s="37">
        <v>9015.49</v>
      </c>
      <c r="O65" s="42">
        <v>0</v>
      </c>
      <c r="P65" s="42">
        <v>0</v>
      </c>
      <c r="BZ65" s="31"/>
      <c r="CA65" s="32"/>
      <c r="CB65" s="5" t="s">
        <v>138</v>
      </c>
    </row>
    <row r="66" spans="1:82" customFormat="1" ht="22.5" x14ac:dyDescent="0.25">
      <c r="A66" s="33" t="s">
        <v>139</v>
      </c>
      <c r="B66" s="34" t="s">
        <v>140</v>
      </c>
      <c r="C66" s="201" t="s">
        <v>141</v>
      </c>
      <c r="D66" s="202"/>
      <c r="E66" s="203"/>
      <c r="F66" s="33" t="s">
        <v>116</v>
      </c>
      <c r="G66" s="35"/>
      <c r="H66" s="41">
        <v>0.02</v>
      </c>
      <c r="I66" s="37">
        <v>2870.96</v>
      </c>
      <c r="J66" s="39">
        <v>57.42</v>
      </c>
      <c r="K66" s="38"/>
      <c r="L66" s="38"/>
      <c r="M66" s="38"/>
      <c r="N66" s="39">
        <v>57.42</v>
      </c>
      <c r="O66" s="42">
        <v>0</v>
      </c>
      <c r="P66" s="42">
        <v>0</v>
      </c>
      <c r="BZ66" s="31"/>
      <c r="CA66" s="32"/>
      <c r="CB66" s="5" t="s">
        <v>141</v>
      </c>
    </row>
    <row r="67" spans="1:82" customFormat="1" ht="33.75" x14ac:dyDescent="0.25">
      <c r="A67" s="33" t="s">
        <v>142</v>
      </c>
      <c r="B67" s="34" t="s">
        <v>143</v>
      </c>
      <c r="C67" s="201" t="s">
        <v>144</v>
      </c>
      <c r="D67" s="202"/>
      <c r="E67" s="203"/>
      <c r="F67" s="33" t="s">
        <v>145</v>
      </c>
      <c r="G67" s="35"/>
      <c r="H67" s="41">
        <v>0.54</v>
      </c>
      <c r="I67" s="37">
        <v>19258.71</v>
      </c>
      <c r="J67" s="37">
        <v>11147.3</v>
      </c>
      <c r="K67" s="37">
        <v>8530.06</v>
      </c>
      <c r="L67" s="39">
        <v>298.54000000000002</v>
      </c>
      <c r="M67" s="39">
        <v>178.93</v>
      </c>
      <c r="N67" s="37">
        <v>2139.77</v>
      </c>
      <c r="O67" s="39">
        <v>10.49</v>
      </c>
      <c r="P67" s="39">
        <v>0.18</v>
      </c>
      <c r="BZ67" s="31"/>
      <c r="CA67" s="32"/>
      <c r="CB67" s="5" t="s">
        <v>144</v>
      </c>
    </row>
    <row r="68" spans="1:82" customFormat="1" ht="33.75" x14ac:dyDescent="0.25">
      <c r="A68" s="33" t="s">
        <v>146</v>
      </c>
      <c r="B68" s="34" t="s">
        <v>147</v>
      </c>
      <c r="C68" s="201" t="s">
        <v>148</v>
      </c>
      <c r="D68" s="202"/>
      <c r="E68" s="203"/>
      <c r="F68" s="33" t="s">
        <v>145</v>
      </c>
      <c r="G68" s="35"/>
      <c r="H68" s="41">
        <v>0.54</v>
      </c>
      <c r="I68" s="37">
        <v>19378.009999999998</v>
      </c>
      <c r="J68" s="37">
        <v>10868.71</v>
      </c>
      <c r="K68" s="37">
        <v>8123.87</v>
      </c>
      <c r="L68" s="39">
        <v>391.32</v>
      </c>
      <c r="M68" s="39">
        <v>242.09</v>
      </c>
      <c r="N68" s="37">
        <v>2111.4299999999998</v>
      </c>
      <c r="O68" s="39">
        <v>9.99</v>
      </c>
      <c r="P68" s="39">
        <v>0.25</v>
      </c>
      <c r="BZ68" s="31"/>
      <c r="CA68" s="32"/>
      <c r="CB68" s="5" t="s">
        <v>148</v>
      </c>
    </row>
    <row r="69" spans="1:82" customFormat="1" ht="33.75" x14ac:dyDescent="0.25">
      <c r="A69" s="33" t="s">
        <v>149</v>
      </c>
      <c r="B69" s="34" t="s">
        <v>150</v>
      </c>
      <c r="C69" s="201" t="s">
        <v>151</v>
      </c>
      <c r="D69" s="202"/>
      <c r="E69" s="203"/>
      <c r="F69" s="33" t="s">
        <v>81</v>
      </c>
      <c r="G69" s="35"/>
      <c r="H69" s="43">
        <v>8.5000000000000006E-2</v>
      </c>
      <c r="I69" s="37">
        <v>73534.95</v>
      </c>
      <c r="J69" s="37">
        <v>6250.47</v>
      </c>
      <c r="K69" s="38"/>
      <c r="L69" s="38"/>
      <c r="M69" s="38"/>
      <c r="N69" s="37">
        <v>6250.47</v>
      </c>
      <c r="O69" s="42">
        <v>0</v>
      </c>
      <c r="P69" s="42">
        <v>0</v>
      </c>
      <c r="BZ69" s="31"/>
      <c r="CA69" s="32"/>
      <c r="CB69" s="5" t="s">
        <v>151</v>
      </c>
    </row>
    <row r="70" spans="1:82" customFormat="1" ht="15" x14ac:dyDescent="0.25">
      <c r="A70" s="198" t="s">
        <v>152</v>
      </c>
      <c r="B70" s="199"/>
      <c r="C70" s="199"/>
      <c r="D70" s="199"/>
      <c r="E70" s="199"/>
      <c r="F70" s="199"/>
      <c r="G70" s="199"/>
      <c r="H70" s="199"/>
      <c r="I70" s="200"/>
      <c r="J70" s="45"/>
      <c r="K70" s="45"/>
      <c r="L70" s="45"/>
      <c r="M70" s="45"/>
      <c r="N70" s="45"/>
      <c r="O70" s="45"/>
      <c r="P70" s="45"/>
      <c r="CC70" s="46" t="s">
        <v>152</v>
      </c>
    </row>
    <row r="71" spans="1:82" customFormat="1" ht="15" x14ac:dyDescent="0.25">
      <c r="A71" s="194" t="s">
        <v>153</v>
      </c>
      <c r="B71" s="195"/>
      <c r="C71" s="195"/>
      <c r="D71" s="195"/>
      <c r="E71" s="195"/>
      <c r="F71" s="195"/>
      <c r="G71" s="195"/>
      <c r="H71" s="195"/>
      <c r="I71" s="196"/>
      <c r="J71" s="37">
        <v>465757.78</v>
      </c>
      <c r="K71" s="38"/>
      <c r="L71" s="38"/>
      <c r="M71" s="38"/>
      <c r="N71" s="38"/>
      <c r="O71" s="38"/>
      <c r="P71" s="38"/>
      <c r="CC71" s="46"/>
      <c r="CD71" s="5" t="s">
        <v>153</v>
      </c>
    </row>
    <row r="72" spans="1:82" customFormat="1" ht="15" x14ac:dyDescent="0.25">
      <c r="A72" s="194" t="s">
        <v>154</v>
      </c>
      <c r="B72" s="195"/>
      <c r="C72" s="195"/>
      <c r="D72" s="195"/>
      <c r="E72" s="195"/>
      <c r="F72" s="195"/>
      <c r="G72" s="195"/>
      <c r="H72" s="195"/>
      <c r="I72" s="196"/>
      <c r="J72" s="38"/>
      <c r="K72" s="38"/>
      <c r="L72" s="38"/>
      <c r="M72" s="38"/>
      <c r="N72" s="38"/>
      <c r="O72" s="38"/>
      <c r="P72" s="38"/>
      <c r="CC72" s="46"/>
      <c r="CD72" s="5" t="s">
        <v>154</v>
      </c>
    </row>
    <row r="73" spans="1:82" customFormat="1" ht="15" x14ac:dyDescent="0.25">
      <c r="A73" s="194" t="s">
        <v>155</v>
      </c>
      <c r="B73" s="195"/>
      <c r="C73" s="195"/>
      <c r="D73" s="195"/>
      <c r="E73" s="195"/>
      <c r="F73" s="195"/>
      <c r="G73" s="195"/>
      <c r="H73" s="195"/>
      <c r="I73" s="196"/>
      <c r="J73" s="37">
        <v>67945.240000000005</v>
      </c>
      <c r="K73" s="38"/>
      <c r="L73" s="38"/>
      <c r="M73" s="38"/>
      <c r="N73" s="38"/>
      <c r="O73" s="38"/>
      <c r="P73" s="38"/>
      <c r="CC73" s="46"/>
      <c r="CD73" s="5" t="s">
        <v>155</v>
      </c>
    </row>
    <row r="74" spans="1:82" customFormat="1" ht="15" x14ac:dyDescent="0.25">
      <c r="A74" s="194" t="s">
        <v>156</v>
      </c>
      <c r="B74" s="195"/>
      <c r="C74" s="195"/>
      <c r="D74" s="195"/>
      <c r="E74" s="195"/>
      <c r="F74" s="195"/>
      <c r="G74" s="195"/>
      <c r="H74" s="195"/>
      <c r="I74" s="196"/>
      <c r="J74" s="37">
        <v>54617.23</v>
      </c>
      <c r="K74" s="38"/>
      <c r="L74" s="38"/>
      <c r="M74" s="38"/>
      <c r="N74" s="38"/>
      <c r="O74" s="38"/>
      <c r="P74" s="38"/>
      <c r="CC74" s="46"/>
      <c r="CD74" s="5" t="s">
        <v>156</v>
      </c>
    </row>
    <row r="75" spans="1:82" customFormat="1" ht="15" x14ac:dyDescent="0.25">
      <c r="A75" s="194" t="s">
        <v>157</v>
      </c>
      <c r="B75" s="195"/>
      <c r="C75" s="195"/>
      <c r="D75" s="195"/>
      <c r="E75" s="195"/>
      <c r="F75" s="195"/>
      <c r="G75" s="195"/>
      <c r="H75" s="195"/>
      <c r="I75" s="196"/>
      <c r="J75" s="37">
        <v>28592.13</v>
      </c>
      <c r="K75" s="38"/>
      <c r="L75" s="38"/>
      <c r="M75" s="38"/>
      <c r="N75" s="38"/>
      <c r="O75" s="38"/>
      <c r="P75" s="38"/>
      <c r="CC75" s="46"/>
      <c r="CD75" s="5" t="s">
        <v>157</v>
      </c>
    </row>
    <row r="76" spans="1:82" customFormat="1" ht="15" x14ac:dyDescent="0.25">
      <c r="A76" s="194" t="s">
        <v>158</v>
      </c>
      <c r="B76" s="195"/>
      <c r="C76" s="195"/>
      <c r="D76" s="195"/>
      <c r="E76" s="195"/>
      <c r="F76" s="195"/>
      <c r="G76" s="195"/>
      <c r="H76" s="195"/>
      <c r="I76" s="196"/>
      <c r="J76" s="37">
        <v>314603.18</v>
      </c>
      <c r="K76" s="38"/>
      <c r="L76" s="38"/>
      <c r="M76" s="38"/>
      <c r="N76" s="38"/>
      <c r="O76" s="38"/>
      <c r="P76" s="38"/>
      <c r="CC76" s="46"/>
      <c r="CD76" s="5" t="s">
        <v>158</v>
      </c>
    </row>
    <row r="77" spans="1:82" customFormat="1" ht="15" x14ac:dyDescent="0.25">
      <c r="A77" s="194" t="s">
        <v>159</v>
      </c>
      <c r="B77" s="195"/>
      <c r="C77" s="195"/>
      <c r="D77" s="195"/>
      <c r="E77" s="195"/>
      <c r="F77" s="195"/>
      <c r="G77" s="195"/>
      <c r="H77" s="195"/>
      <c r="I77" s="196"/>
      <c r="J77" s="37">
        <v>558736.74</v>
      </c>
      <c r="K77" s="38"/>
      <c r="L77" s="38"/>
      <c r="M77" s="38"/>
      <c r="N77" s="38"/>
      <c r="O77" s="38"/>
      <c r="P77" s="38"/>
      <c r="CC77" s="46"/>
      <c r="CD77" s="5" t="s">
        <v>159</v>
      </c>
    </row>
    <row r="78" spans="1:82" customFormat="1" ht="15" x14ac:dyDescent="0.25">
      <c r="A78" s="194" t="s">
        <v>154</v>
      </c>
      <c r="B78" s="195"/>
      <c r="C78" s="195"/>
      <c r="D78" s="195"/>
      <c r="E78" s="195"/>
      <c r="F78" s="195"/>
      <c r="G78" s="195"/>
      <c r="H78" s="195"/>
      <c r="I78" s="196"/>
      <c r="J78" s="38"/>
      <c r="K78" s="38"/>
      <c r="L78" s="38"/>
      <c r="M78" s="38"/>
      <c r="N78" s="38"/>
      <c r="O78" s="38"/>
      <c r="P78" s="38"/>
      <c r="CC78" s="46"/>
      <c r="CD78" s="5" t="s">
        <v>154</v>
      </c>
    </row>
    <row r="79" spans="1:82" customFormat="1" ht="15" x14ac:dyDescent="0.25">
      <c r="A79" s="194" t="s">
        <v>160</v>
      </c>
      <c r="B79" s="195"/>
      <c r="C79" s="195"/>
      <c r="D79" s="195"/>
      <c r="E79" s="195"/>
      <c r="F79" s="195"/>
      <c r="G79" s="195"/>
      <c r="H79" s="195"/>
      <c r="I79" s="196"/>
      <c r="J79" s="37">
        <v>51291.31</v>
      </c>
      <c r="K79" s="38"/>
      <c r="L79" s="38"/>
      <c r="M79" s="38"/>
      <c r="N79" s="38"/>
      <c r="O79" s="38"/>
      <c r="P79" s="38"/>
      <c r="CC79" s="46"/>
      <c r="CD79" s="5" t="s">
        <v>160</v>
      </c>
    </row>
    <row r="80" spans="1:82" customFormat="1" ht="15" x14ac:dyDescent="0.25">
      <c r="A80" s="194" t="s">
        <v>161</v>
      </c>
      <c r="B80" s="195"/>
      <c r="C80" s="195"/>
      <c r="D80" s="195"/>
      <c r="E80" s="195"/>
      <c r="F80" s="195"/>
      <c r="G80" s="195"/>
      <c r="H80" s="195"/>
      <c r="I80" s="196"/>
      <c r="J80" s="37">
        <v>53927.37</v>
      </c>
      <c r="K80" s="38"/>
      <c r="L80" s="38"/>
      <c r="M80" s="38"/>
      <c r="N80" s="38"/>
      <c r="O80" s="38"/>
      <c r="P80" s="38"/>
      <c r="CC80" s="46"/>
      <c r="CD80" s="5" t="s">
        <v>161</v>
      </c>
    </row>
    <row r="81" spans="1:83" customFormat="1" ht="15" x14ac:dyDescent="0.25">
      <c r="A81" s="194" t="s">
        <v>162</v>
      </c>
      <c r="B81" s="195"/>
      <c r="C81" s="195"/>
      <c r="D81" s="195"/>
      <c r="E81" s="195"/>
      <c r="F81" s="195"/>
      <c r="G81" s="195"/>
      <c r="H81" s="195"/>
      <c r="I81" s="196"/>
      <c r="J81" s="37">
        <v>28171.11</v>
      </c>
      <c r="K81" s="38"/>
      <c r="L81" s="38"/>
      <c r="M81" s="38"/>
      <c r="N81" s="38"/>
      <c r="O81" s="38"/>
      <c r="P81" s="38"/>
      <c r="CC81" s="46"/>
      <c r="CD81" s="5" t="s">
        <v>162</v>
      </c>
    </row>
    <row r="82" spans="1:83" customFormat="1" ht="15" x14ac:dyDescent="0.25">
      <c r="A82" s="194" t="s">
        <v>163</v>
      </c>
      <c r="B82" s="195"/>
      <c r="C82" s="195"/>
      <c r="D82" s="195"/>
      <c r="E82" s="195"/>
      <c r="F82" s="195"/>
      <c r="G82" s="195"/>
      <c r="H82" s="195"/>
      <c r="I82" s="196"/>
      <c r="J82" s="37">
        <v>295028.59999999998</v>
      </c>
      <c r="K82" s="38"/>
      <c r="L82" s="38"/>
      <c r="M82" s="38"/>
      <c r="N82" s="38"/>
      <c r="O82" s="38"/>
      <c r="P82" s="38"/>
      <c r="CC82" s="46"/>
      <c r="CD82" s="5" t="s">
        <v>163</v>
      </c>
    </row>
    <row r="83" spans="1:83" customFormat="1" ht="15" x14ac:dyDescent="0.25">
      <c r="A83" s="194" t="s">
        <v>164</v>
      </c>
      <c r="B83" s="195"/>
      <c r="C83" s="195"/>
      <c r="D83" s="195"/>
      <c r="E83" s="195"/>
      <c r="F83" s="195"/>
      <c r="G83" s="195"/>
      <c r="H83" s="195"/>
      <c r="I83" s="196"/>
      <c r="J83" s="37">
        <v>82640.899999999994</v>
      </c>
      <c r="K83" s="38"/>
      <c r="L83" s="38"/>
      <c r="M83" s="38"/>
      <c r="N83" s="38"/>
      <c r="O83" s="38"/>
      <c r="P83" s="38"/>
      <c r="CC83" s="46"/>
      <c r="CD83" s="5" t="s">
        <v>164</v>
      </c>
    </row>
    <row r="84" spans="1:83" customFormat="1" ht="15" x14ac:dyDescent="0.25">
      <c r="A84" s="194" t="s">
        <v>165</v>
      </c>
      <c r="B84" s="195"/>
      <c r="C84" s="195"/>
      <c r="D84" s="195"/>
      <c r="E84" s="195"/>
      <c r="F84" s="195"/>
      <c r="G84" s="195"/>
      <c r="H84" s="195"/>
      <c r="I84" s="196"/>
      <c r="J84" s="37">
        <v>47677.45</v>
      </c>
      <c r="K84" s="38"/>
      <c r="L84" s="38"/>
      <c r="M84" s="38"/>
      <c r="N84" s="38"/>
      <c r="O84" s="38"/>
      <c r="P84" s="38"/>
      <c r="CC84" s="46"/>
      <c r="CD84" s="5" t="s">
        <v>165</v>
      </c>
    </row>
    <row r="85" spans="1:83" customFormat="1" ht="15" x14ac:dyDescent="0.25">
      <c r="A85" s="194" t="s">
        <v>166</v>
      </c>
      <c r="B85" s="195"/>
      <c r="C85" s="195"/>
      <c r="D85" s="195"/>
      <c r="E85" s="195"/>
      <c r="F85" s="195"/>
      <c r="G85" s="195"/>
      <c r="H85" s="195"/>
      <c r="I85" s="196"/>
      <c r="J85" s="37">
        <v>62781.06</v>
      </c>
      <c r="K85" s="38"/>
      <c r="L85" s="38"/>
      <c r="M85" s="38"/>
      <c r="N85" s="38"/>
      <c r="O85" s="38"/>
      <c r="P85" s="38"/>
      <c r="CC85" s="46"/>
      <c r="CD85" s="5" t="s">
        <v>166</v>
      </c>
    </row>
    <row r="86" spans="1:83" customFormat="1" ht="15" x14ac:dyDescent="0.25">
      <c r="A86" s="194" t="s">
        <v>154</v>
      </c>
      <c r="B86" s="195"/>
      <c r="C86" s="195"/>
      <c r="D86" s="195"/>
      <c r="E86" s="195"/>
      <c r="F86" s="195"/>
      <c r="G86" s="195"/>
      <c r="H86" s="195"/>
      <c r="I86" s="196"/>
      <c r="J86" s="38"/>
      <c r="K86" s="38"/>
      <c r="L86" s="38"/>
      <c r="M86" s="38"/>
      <c r="N86" s="38"/>
      <c r="O86" s="38"/>
      <c r="P86" s="38"/>
      <c r="CC86" s="46"/>
      <c r="CD86" s="5" t="s">
        <v>154</v>
      </c>
    </row>
    <row r="87" spans="1:83" customFormat="1" ht="15" x14ac:dyDescent="0.25">
      <c r="A87" s="194" t="s">
        <v>160</v>
      </c>
      <c r="B87" s="195"/>
      <c r="C87" s="195"/>
      <c r="D87" s="195"/>
      <c r="E87" s="195"/>
      <c r="F87" s="195"/>
      <c r="G87" s="195"/>
      <c r="H87" s="195"/>
      <c r="I87" s="196"/>
      <c r="J87" s="37">
        <v>16653.93</v>
      </c>
      <c r="K87" s="38"/>
      <c r="L87" s="38"/>
      <c r="M87" s="38"/>
      <c r="N87" s="38"/>
      <c r="O87" s="38"/>
      <c r="P87" s="38"/>
      <c r="CC87" s="46"/>
      <c r="CD87" s="5" t="s">
        <v>160</v>
      </c>
    </row>
    <row r="88" spans="1:83" customFormat="1" ht="15" x14ac:dyDescent="0.25">
      <c r="A88" s="194" t="s">
        <v>161</v>
      </c>
      <c r="B88" s="195"/>
      <c r="C88" s="195"/>
      <c r="D88" s="195"/>
      <c r="E88" s="195"/>
      <c r="F88" s="195"/>
      <c r="G88" s="195"/>
      <c r="H88" s="195"/>
      <c r="I88" s="196"/>
      <c r="J88" s="39">
        <v>689.86</v>
      </c>
      <c r="K88" s="38"/>
      <c r="L88" s="38"/>
      <c r="M88" s="38"/>
      <c r="N88" s="38"/>
      <c r="O88" s="38"/>
      <c r="P88" s="38"/>
      <c r="CC88" s="46"/>
      <c r="CD88" s="5" t="s">
        <v>161</v>
      </c>
    </row>
    <row r="89" spans="1:83" customFormat="1" ht="15" x14ac:dyDescent="0.25">
      <c r="A89" s="194" t="s">
        <v>162</v>
      </c>
      <c r="B89" s="195"/>
      <c r="C89" s="195"/>
      <c r="D89" s="195"/>
      <c r="E89" s="195"/>
      <c r="F89" s="195"/>
      <c r="G89" s="195"/>
      <c r="H89" s="195"/>
      <c r="I89" s="196"/>
      <c r="J89" s="39">
        <v>421.02</v>
      </c>
      <c r="K89" s="38"/>
      <c r="L89" s="38"/>
      <c r="M89" s="38"/>
      <c r="N89" s="38"/>
      <c r="O89" s="38"/>
      <c r="P89" s="38"/>
      <c r="CC89" s="46"/>
      <c r="CD89" s="5" t="s">
        <v>162</v>
      </c>
    </row>
    <row r="90" spans="1:83" customFormat="1" ht="15" x14ac:dyDescent="0.25">
      <c r="A90" s="194" t="s">
        <v>163</v>
      </c>
      <c r="B90" s="195"/>
      <c r="C90" s="195"/>
      <c r="D90" s="195"/>
      <c r="E90" s="195"/>
      <c r="F90" s="195"/>
      <c r="G90" s="195"/>
      <c r="H90" s="195"/>
      <c r="I90" s="196"/>
      <c r="J90" s="37">
        <v>19574.580000000002</v>
      </c>
      <c r="K90" s="38"/>
      <c r="L90" s="38"/>
      <c r="M90" s="38"/>
      <c r="N90" s="38"/>
      <c r="O90" s="38"/>
      <c r="P90" s="38"/>
      <c r="CC90" s="46"/>
      <c r="CD90" s="5" t="s">
        <v>163</v>
      </c>
    </row>
    <row r="91" spans="1:83" customFormat="1" ht="15" x14ac:dyDescent="0.25">
      <c r="A91" s="194" t="s">
        <v>164</v>
      </c>
      <c r="B91" s="195"/>
      <c r="C91" s="195"/>
      <c r="D91" s="195"/>
      <c r="E91" s="195"/>
      <c r="F91" s="195"/>
      <c r="G91" s="195"/>
      <c r="H91" s="195"/>
      <c r="I91" s="196"/>
      <c r="J91" s="37">
        <v>16733.45</v>
      </c>
      <c r="K91" s="38"/>
      <c r="L91" s="38"/>
      <c r="M91" s="38"/>
      <c r="N91" s="38"/>
      <c r="O91" s="38"/>
      <c r="P91" s="38"/>
      <c r="CC91" s="46"/>
      <c r="CD91" s="5" t="s">
        <v>164</v>
      </c>
    </row>
    <row r="92" spans="1:83" customFormat="1" ht="15" x14ac:dyDescent="0.25">
      <c r="A92" s="194" t="s">
        <v>165</v>
      </c>
      <c r="B92" s="195"/>
      <c r="C92" s="195"/>
      <c r="D92" s="195"/>
      <c r="E92" s="195"/>
      <c r="F92" s="195"/>
      <c r="G92" s="195"/>
      <c r="H92" s="195"/>
      <c r="I92" s="196"/>
      <c r="J92" s="37">
        <v>8708.2199999999993</v>
      </c>
      <c r="K92" s="38"/>
      <c r="L92" s="38"/>
      <c r="M92" s="38"/>
      <c r="N92" s="38"/>
      <c r="O92" s="38"/>
      <c r="P92" s="38"/>
      <c r="CC92" s="46"/>
      <c r="CD92" s="5" t="s">
        <v>165</v>
      </c>
    </row>
    <row r="93" spans="1:83" customFormat="1" ht="15" x14ac:dyDescent="0.25">
      <c r="A93" s="194" t="s">
        <v>167</v>
      </c>
      <c r="B93" s="195"/>
      <c r="C93" s="195"/>
      <c r="D93" s="195"/>
      <c r="E93" s="195"/>
      <c r="F93" s="195"/>
      <c r="G93" s="195"/>
      <c r="H93" s="195"/>
      <c r="I93" s="196"/>
      <c r="J93" s="37">
        <v>96537.37</v>
      </c>
      <c r="K93" s="38"/>
      <c r="L93" s="38"/>
      <c r="M93" s="38"/>
      <c r="N93" s="38"/>
      <c r="O93" s="38"/>
      <c r="P93" s="38"/>
      <c r="CC93" s="46"/>
      <c r="CD93" s="5" t="s">
        <v>167</v>
      </c>
    </row>
    <row r="94" spans="1:83" customFormat="1" ht="15" x14ac:dyDescent="0.25">
      <c r="A94" s="194" t="s">
        <v>168</v>
      </c>
      <c r="B94" s="195"/>
      <c r="C94" s="195"/>
      <c r="D94" s="195"/>
      <c r="E94" s="195"/>
      <c r="F94" s="195"/>
      <c r="G94" s="195"/>
      <c r="H94" s="195"/>
      <c r="I94" s="196"/>
      <c r="J94" s="37">
        <v>99374.35</v>
      </c>
      <c r="K94" s="38"/>
      <c r="L94" s="38"/>
      <c r="M94" s="38"/>
      <c r="N94" s="38"/>
      <c r="O94" s="38"/>
      <c r="P94" s="38"/>
      <c r="CC94" s="46"/>
      <c r="CD94" s="5" t="s">
        <v>168</v>
      </c>
    </row>
    <row r="95" spans="1:83" customFormat="1" ht="15" x14ac:dyDescent="0.25">
      <c r="A95" s="194" t="s">
        <v>169</v>
      </c>
      <c r="B95" s="195"/>
      <c r="C95" s="195"/>
      <c r="D95" s="195"/>
      <c r="E95" s="195"/>
      <c r="F95" s="195"/>
      <c r="G95" s="195"/>
      <c r="H95" s="195"/>
      <c r="I95" s="196"/>
      <c r="J95" s="37">
        <v>56385.67</v>
      </c>
      <c r="K95" s="38"/>
      <c r="L95" s="38"/>
      <c r="M95" s="38"/>
      <c r="N95" s="38"/>
      <c r="O95" s="38"/>
      <c r="P95" s="38"/>
      <c r="CC95" s="46"/>
      <c r="CD95" s="5" t="s">
        <v>169</v>
      </c>
    </row>
    <row r="96" spans="1:83" customFormat="1" ht="15" x14ac:dyDescent="0.25">
      <c r="A96" s="198" t="s">
        <v>170</v>
      </c>
      <c r="B96" s="199"/>
      <c r="C96" s="199"/>
      <c r="D96" s="199"/>
      <c r="E96" s="199"/>
      <c r="F96" s="199"/>
      <c r="G96" s="199"/>
      <c r="H96" s="199"/>
      <c r="I96" s="200"/>
      <c r="J96" s="47">
        <v>621517.80000000005</v>
      </c>
      <c r="K96" s="45"/>
      <c r="L96" s="45"/>
      <c r="M96" s="45"/>
      <c r="N96" s="45"/>
      <c r="O96" s="48">
        <v>92.224500000000006</v>
      </c>
      <c r="P96" s="48">
        <v>33.151499999999999</v>
      </c>
      <c r="CC96" s="46"/>
      <c r="CE96" s="46" t="s">
        <v>170</v>
      </c>
    </row>
    <row r="97" spans="1:83" customFormat="1" ht="15" x14ac:dyDescent="0.25">
      <c r="A97" s="194" t="s">
        <v>171</v>
      </c>
      <c r="B97" s="195"/>
      <c r="C97" s="195"/>
      <c r="D97" s="195"/>
      <c r="E97" s="195"/>
      <c r="F97" s="195"/>
      <c r="G97" s="195"/>
      <c r="H97" s="195"/>
      <c r="I97" s="196"/>
      <c r="J97" s="38"/>
      <c r="K97" s="38"/>
      <c r="L97" s="38"/>
      <c r="M97" s="38"/>
      <c r="N97" s="38"/>
      <c r="O97" s="38"/>
      <c r="P97" s="38"/>
      <c r="CC97" s="46"/>
      <c r="CD97" s="5" t="s">
        <v>171</v>
      </c>
      <c r="CE97" s="46"/>
    </row>
    <row r="98" spans="1:83" customFormat="1" ht="15" x14ac:dyDescent="0.25">
      <c r="A98" s="194" t="s">
        <v>172</v>
      </c>
      <c r="B98" s="195"/>
      <c r="C98" s="195"/>
      <c r="D98" s="195"/>
      <c r="E98" s="195"/>
      <c r="F98" s="195"/>
      <c r="G98" s="195"/>
      <c r="H98" s="195"/>
      <c r="I98" s="196"/>
      <c r="J98" s="38"/>
      <c r="K98" s="38"/>
      <c r="L98" s="38"/>
      <c r="M98" s="38"/>
      <c r="N98" s="38"/>
      <c r="O98" s="38"/>
      <c r="P98" s="38"/>
      <c r="CC98" s="46"/>
      <c r="CD98" s="5" t="s">
        <v>172</v>
      </c>
      <c r="CE98" s="46"/>
    </row>
    <row r="99" spans="1:83" customFormat="1" ht="15" x14ac:dyDescent="0.25">
      <c r="A99" s="194" t="s">
        <v>173</v>
      </c>
      <c r="B99" s="195"/>
      <c r="C99" s="195"/>
      <c r="D99" s="195"/>
      <c r="E99" s="195"/>
      <c r="F99" s="195"/>
      <c r="G99" s="195"/>
      <c r="H99" s="195"/>
      <c r="I99" s="196"/>
      <c r="J99" s="38"/>
      <c r="K99" s="38"/>
      <c r="L99" s="38"/>
      <c r="M99" s="38"/>
      <c r="N99" s="38"/>
      <c r="O99" s="38"/>
      <c r="P99" s="38"/>
      <c r="CC99" s="46"/>
      <c r="CD99" s="5" t="s">
        <v>173</v>
      </c>
      <c r="CE99" s="46"/>
    </row>
    <row r="100" spans="1:83" customFormat="1" ht="3" customHeight="1" x14ac:dyDescent="0.25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50"/>
      <c r="M100" s="50"/>
      <c r="N100" s="50"/>
      <c r="O100" s="51"/>
      <c r="P100" s="51"/>
    </row>
    <row r="101" spans="1:83" customFormat="1" ht="53.2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83" s="17" customFormat="1" ht="12.75" customHeight="1" x14ac:dyDescent="0.25">
      <c r="A102" s="220" t="s">
        <v>174</v>
      </c>
      <c r="B102" s="220"/>
      <c r="C102" s="220"/>
      <c r="D102" s="220"/>
      <c r="E102" s="220"/>
      <c r="F102" s="220"/>
      <c r="G102" s="220"/>
      <c r="H102" s="220"/>
      <c r="I102" s="220"/>
      <c r="J102" s="220"/>
      <c r="K102" s="220"/>
      <c r="L102" s="220"/>
      <c r="M102" s="220"/>
      <c r="N102" s="220"/>
      <c r="O102" s="220"/>
      <c r="P102" s="220"/>
      <c r="Q102" s="52"/>
      <c r="R102"/>
      <c r="S102"/>
      <c r="T102" s="53"/>
      <c r="U102" s="53"/>
      <c r="V102" s="53"/>
      <c r="W102" s="53"/>
      <c r="X102" s="53"/>
      <c r="Y102" s="53"/>
      <c r="Z102" s="53"/>
      <c r="AA102" s="53"/>
      <c r="AB102" s="53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  <c r="BB102" s="54"/>
      <c r="BC102" s="54"/>
      <c r="BD102" s="54"/>
      <c r="BE102" s="54"/>
      <c r="BF102" s="54"/>
      <c r="BG102" s="54"/>
      <c r="BH102" s="54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55"/>
      <c r="CA102" s="55"/>
      <c r="CB102" s="53"/>
      <c r="CC102" s="53"/>
      <c r="CD102" s="53"/>
      <c r="CE102" s="53"/>
    </row>
    <row r="103" spans="1:83" s="17" customFormat="1" ht="12.75" customHeight="1" x14ac:dyDescent="0.25">
      <c r="A103" s="221" t="s">
        <v>175</v>
      </c>
      <c r="B103" s="221"/>
      <c r="C103" s="221"/>
      <c r="D103" s="221"/>
      <c r="E103" s="221"/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56"/>
      <c r="R103"/>
      <c r="S103"/>
      <c r="T103" s="53"/>
      <c r="U103" s="53"/>
      <c r="V103" s="53"/>
      <c r="W103" s="53"/>
      <c r="X103" s="53"/>
      <c r="Y103" s="53"/>
      <c r="Z103" s="53"/>
      <c r="AA103" s="53"/>
      <c r="AB103" s="53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  <c r="BH103" s="54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55"/>
      <c r="CA103" s="55"/>
      <c r="CB103" s="53"/>
      <c r="CC103" s="53"/>
      <c r="CD103" s="53"/>
      <c r="CE103" s="53"/>
    </row>
    <row r="104" spans="1:83" s="17" customFormat="1" ht="13.5" customHeight="1" x14ac:dyDescent="0.25">
      <c r="A104" s="14"/>
      <c r="B104" s="14"/>
      <c r="C104" s="14"/>
      <c r="D104" s="14"/>
      <c r="E104" s="14"/>
      <c r="F104" s="14"/>
      <c r="G104" s="14"/>
      <c r="H104" s="57"/>
      <c r="I104" s="10"/>
      <c r="J104" s="10"/>
      <c r="K104" s="10"/>
      <c r="L104" s="14"/>
      <c r="M104" s="14"/>
      <c r="N104" s="14"/>
      <c r="O104" s="14"/>
      <c r="P104" s="14"/>
      <c r="Q104"/>
      <c r="R104"/>
      <c r="S104"/>
      <c r="T104" s="53"/>
      <c r="U104" s="53"/>
      <c r="V104" s="53"/>
      <c r="W104" s="53"/>
      <c r="X104" s="53"/>
      <c r="Y104" s="53"/>
      <c r="Z104" s="53"/>
      <c r="AA104" s="53"/>
      <c r="AB104" s="53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54"/>
      <c r="BE104" s="54"/>
      <c r="BF104" s="54"/>
      <c r="BG104" s="54"/>
      <c r="BH104" s="54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55"/>
      <c r="CA104" s="55"/>
      <c r="CB104" s="53"/>
      <c r="CC104" s="53"/>
      <c r="CD104" s="53"/>
      <c r="CE104" s="53"/>
    </row>
    <row r="105" spans="1:83" s="17" customFormat="1" ht="12.75" customHeight="1" x14ac:dyDescent="0.25">
      <c r="A105" s="220" t="s">
        <v>176</v>
      </c>
      <c r="B105" s="220"/>
      <c r="C105" s="220"/>
      <c r="D105" s="220"/>
      <c r="E105" s="220"/>
      <c r="F105" s="220"/>
      <c r="G105" s="220"/>
      <c r="H105" s="220"/>
      <c r="I105" s="220"/>
      <c r="J105" s="220"/>
      <c r="K105" s="220"/>
      <c r="L105" s="220"/>
      <c r="M105" s="220"/>
      <c r="N105" s="220"/>
      <c r="O105" s="220"/>
      <c r="P105" s="220"/>
      <c r="Q105" s="52"/>
      <c r="R105"/>
      <c r="S105"/>
      <c r="T105" s="53"/>
      <c r="U105" s="53"/>
      <c r="V105" s="53"/>
      <c r="W105" s="53"/>
      <c r="X105" s="53"/>
      <c r="Y105" s="53"/>
      <c r="Z105" s="53"/>
      <c r="AA105" s="53"/>
      <c r="AB105" s="53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  <c r="AW105" s="54"/>
      <c r="AX105" s="54"/>
      <c r="AY105" s="54"/>
      <c r="AZ105" s="54"/>
      <c r="BA105" s="54"/>
      <c r="BB105" s="54"/>
      <c r="BC105" s="54"/>
      <c r="BD105" s="54"/>
      <c r="BE105" s="54"/>
      <c r="BF105" s="54"/>
      <c r="BG105" s="54"/>
      <c r="BH105" s="54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55"/>
      <c r="CA105" s="55"/>
      <c r="CB105" s="53"/>
      <c r="CC105" s="53"/>
      <c r="CD105" s="53"/>
      <c r="CE105" s="53"/>
    </row>
    <row r="106" spans="1:83" s="17" customFormat="1" ht="12.75" customHeight="1" x14ac:dyDescent="0.25">
      <c r="A106" s="221" t="s">
        <v>175</v>
      </c>
      <c r="B106" s="221"/>
      <c r="C106" s="221"/>
      <c r="D106" s="221"/>
      <c r="E106" s="221"/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56"/>
      <c r="R106"/>
      <c r="S106"/>
      <c r="T106" s="53"/>
      <c r="U106" s="53"/>
      <c r="V106" s="53"/>
      <c r="W106" s="53"/>
      <c r="X106" s="53"/>
      <c r="Y106" s="53"/>
      <c r="Z106" s="53"/>
      <c r="AA106" s="53"/>
      <c r="AB106" s="53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54"/>
      <c r="BE106" s="54"/>
      <c r="BF106" s="54"/>
      <c r="BG106" s="54"/>
      <c r="BH106" s="54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55"/>
      <c r="CA106" s="55"/>
      <c r="CB106" s="53"/>
      <c r="CC106" s="53"/>
      <c r="CD106" s="53"/>
      <c r="CE106" s="53"/>
    </row>
    <row r="107" spans="1:83" s="17" customFormat="1" ht="13.5" customHeight="1" x14ac:dyDescent="0.25">
      <c r="A107" s="14"/>
      <c r="B107" s="14"/>
      <c r="C107" s="14"/>
      <c r="D107" s="14"/>
      <c r="E107" s="14"/>
      <c r="F107" s="14"/>
      <c r="G107" s="14"/>
      <c r="H107" s="57"/>
      <c r="I107" s="10"/>
      <c r="J107" s="10"/>
      <c r="K107" s="10"/>
      <c r="L107" s="14"/>
      <c r="M107" s="14"/>
      <c r="N107" s="14"/>
      <c r="O107" s="14"/>
      <c r="P107" s="14"/>
      <c r="Q107"/>
      <c r="R107"/>
      <c r="S107"/>
      <c r="T107" s="53"/>
      <c r="U107" s="53"/>
      <c r="V107" s="53"/>
      <c r="W107" s="53"/>
      <c r="X107" s="53"/>
      <c r="Y107" s="53"/>
      <c r="Z107" s="53"/>
      <c r="AA107" s="53"/>
      <c r="AB107" s="53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  <c r="BH107" s="54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55"/>
      <c r="CA107" s="55"/>
      <c r="CB107" s="53"/>
      <c r="CC107" s="53"/>
      <c r="CD107" s="53"/>
      <c r="CE107" s="53"/>
    </row>
    <row r="108" spans="1:83" customFormat="1" ht="15" x14ac:dyDescent="0.25">
      <c r="A108" s="1"/>
      <c r="B108" s="1"/>
      <c r="C108" s="1"/>
      <c r="D108" s="1"/>
      <c r="E108" s="1"/>
      <c r="F108" s="1"/>
      <c r="G108" s="1"/>
      <c r="H108" s="14"/>
      <c r="I108" s="197"/>
      <c r="J108" s="197"/>
      <c r="K108" s="197"/>
      <c r="L108" s="1"/>
      <c r="M108" s="1"/>
      <c r="N108" s="1"/>
      <c r="O108" s="1"/>
      <c r="P108" s="1"/>
    </row>
    <row r="109" spans="1:83" customFormat="1" ht="1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83" customFormat="1" ht="1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</sheetData>
  <mergeCells count="105">
    <mergeCell ref="A8:P8"/>
    <mergeCell ref="A9:P9"/>
    <mergeCell ref="A11:P11"/>
    <mergeCell ref="A12:P12"/>
    <mergeCell ref="A13:P13"/>
    <mergeCell ref="A14:P14"/>
    <mergeCell ref="A2:C2"/>
    <mergeCell ref="M2:P2"/>
    <mergeCell ref="A3:D3"/>
    <mergeCell ref="L3:P3"/>
    <mergeCell ref="A4:D4"/>
    <mergeCell ref="L4:P4"/>
    <mergeCell ref="G25:G26"/>
    <mergeCell ref="H25:H26"/>
    <mergeCell ref="I25:I26"/>
    <mergeCell ref="J25:J26"/>
    <mergeCell ref="K25:N25"/>
    <mergeCell ref="C27:E27"/>
    <mergeCell ref="C15:G15"/>
    <mergeCell ref="E22:P22"/>
    <mergeCell ref="A24:A26"/>
    <mergeCell ref="B24:B26"/>
    <mergeCell ref="C24:E26"/>
    <mergeCell ref="F24:F26"/>
    <mergeCell ref="G24:H24"/>
    <mergeCell ref="I24:N24"/>
    <mergeCell ref="O24:O26"/>
    <mergeCell ref="P24:P26"/>
    <mergeCell ref="A34:P34"/>
    <mergeCell ref="C35:E35"/>
    <mergeCell ref="C36:E36"/>
    <mergeCell ref="C37:E37"/>
    <mergeCell ref="A38:P38"/>
    <mergeCell ref="A28:P28"/>
    <mergeCell ref="A29:P29"/>
    <mergeCell ref="C30:E30"/>
    <mergeCell ref="C31:E31"/>
    <mergeCell ref="C32:E32"/>
    <mergeCell ref="C33:E33"/>
    <mergeCell ref="C45:E45"/>
    <mergeCell ref="C46:E46"/>
    <mergeCell ref="C47:E47"/>
    <mergeCell ref="C48:E48"/>
    <mergeCell ref="A49:P49"/>
    <mergeCell ref="C50:E50"/>
    <mergeCell ref="C39:E39"/>
    <mergeCell ref="C40:E40"/>
    <mergeCell ref="C41:E41"/>
    <mergeCell ref="C42:E42"/>
    <mergeCell ref="C43:E43"/>
    <mergeCell ref="C44:E44"/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E54"/>
    <mergeCell ref="C55:E55"/>
    <mergeCell ref="C56:E56"/>
    <mergeCell ref="C66:E66"/>
    <mergeCell ref="C67:E67"/>
    <mergeCell ref="C68:E68"/>
    <mergeCell ref="C69:E69"/>
    <mergeCell ref="A70:I70"/>
    <mergeCell ref="A63:P63"/>
    <mergeCell ref="C64:E64"/>
    <mergeCell ref="C65:E65"/>
    <mergeCell ref="A77:I77"/>
    <mergeCell ref="A78:I78"/>
    <mergeCell ref="A79:I79"/>
    <mergeCell ref="A80:I80"/>
    <mergeCell ref="A81:I81"/>
    <mergeCell ref="A82:I82"/>
    <mergeCell ref="A71:I71"/>
    <mergeCell ref="A72:I72"/>
    <mergeCell ref="A73:I73"/>
    <mergeCell ref="A74:I74"/>
    <mergeCell ref="A75:I75"/>
    <mergeCell ref="A76:I76"/>
    <mergeCell ref="A89:I89"/>
    <mergeCell ref="A90:I90"/>
    <mergeCell ref="A91:I91"/>
    <mergeCell ref="A92:I92"/>
    <mergeCell ref="A93:I93"/>
    <mergeCell ref="A94:I94"/>
    <mergeCell ref="A83:I83"/>
    <mergeCell ref="A84:I84"/>
    <mergeCell ref="A85:I85"/>
    <mergeCell ref="A86:I86"/>
    <mergeCell ref="A87:I87"/>
    <mergeCell ref="A88:I88"/>
    <mergeCell ref="A103:P103"/>
    <mergeCell ref="A105:P105"/>
    <mergeCell ref="A106:P106"/>
    <mergeCell ref="I108:K108"/>
    <mergeCell ref="A95:I95"/>
    <mergeCell ref="A96:I96"/>
    <mergeCell ref="A97:I97"/>
    <mergeCell ref="A98:I98"/>
    <mergeCell ref="A99:I99"/>
    <mergeCell ref="A102:P10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82D28-A71C-4437-9A78-02CA653B345C}">
  <sheetPr>
    <pageSetUpPr fitToPage="1"/>
  </sheetPr>
  <dimension ref="A1:CE106"/>
  <sheetViews>
    <sheetView topLeftCell="A82" workbookViewId="0">
      <selection activeCell="J98" sqref="J98"/>
    </sheetView>
  </sheetViews>
  <sheetFormatPr defaultColWidth="9.140625" defaultRowHeight="11.25" customHeight="1" x14ac:dyDescent="0.2"/>
  <cols>
    <col min="1" max="1" width="9" style="58" customWidth="1"/>
    <col min="2" max="2" width="20.140625" style="58" customWidth="1"/>
    <col min="3" max="4" width="10.42578125" style="58" customWidth="1"/>
    <col min="5" max="5" width="13.28515625" style="58" customWidth="1"/>
    <col min="6" max="6" width="8.5703125" style="58" customWidth="1"/>
    <col min="7" max="7" width="9.42578125" style="58" customWidth="1"/>
    <col min="8" max="8" width="10.140625" style="58" customWidth="1"/>
    <col min="9" max="9" width="11.85546875" style="58" customWidth="1"/>
    <col min="10" max="10" width="12.140625" style="58" customWidth="1"/>
    <col min="11" max="14" width="10.7109375" style="58" customWidth="1"/>
    <col min="15" max="16" width="11" style="58" customWidth="1"/>
    <col min="17" max="19" width="8.7109375" style="58" customWidth="1"/>
    <col min="20" max="23" width="50" style="5" hidden="1" customWidth="1"/>
    <col min="24" max="28" width="54.140625" style="5" hidden="1" customWidth="1"/>
    <col min="29" max="60" width="180.28515625" style="59" hidden="1" customWidth="1"/>
    <col min="61" max="65" width="52.140625" style="60" hidden="1" customWidth="1"/>
    <col min="66" max="77" width="130.28515625" style="60" hidden="1" customWidth="1"/>
    <col min="78" max="79" width="180.28515625" style="61" hidden="1" customWidth="1"/>
    <col min="80" max="80" width="34.140625" style="5" hidden="1" customWidth="1"/>
    <col min="81" max="83" width="103.28515625" style="5" hidden="1" customWidth="1"/>
    <col min="84" max="16384" width="9.140625" style="58"/>
  </cols>
  <sheetData>
    <row r="1" spans="1:65" customFormat="1" ht="15" x14ac:dyDescent="0.25">
      <c r="A1" s="1"/>
      <c r="B1" s="1"/>
      <c r="C1" s="1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1"/>
    </row>
    <row r="2" spans="1:65" customFormat="1" ht="11.25" customHeight="1" x14ac:dyDescent="0.25">
      <c r="A2" s="214" t="s">
        <v>0</v>
      </c>
      <c r="B2" s="214"/>
      <c r="C2" s="214"/>
      <c r="D2" s="3"/>
      <c r="E2" s="1"/>
      <c r="F2" s="1"/>
      <c r="G2" s="1"/>
      <c r="H2" s="3"/>
      <c r="I2" s="1"/>
      <c r="J2" s="1"/>
      <c r="K2" s="3"/>
      <c r="L2" s="1"/>
      <c r="M2" s="214" t="s">
        <v>1</v>
      </c>
      <c r="N2" s="214"/>
      <c r="O2" s="214"/>
      <c r="P2" s="214"/>
    </row>
    <row r="3" spans="1:65" customFormat="1" ht="11.25" customHeight="1" x14ac:dyDescent="0.25">
      <c r="A3" s="215"/>
      <c r="B3" s="215"/>
      <c r="C3" s="215"/>
      <c r="D3" s="215"/>
      <c r="E3" s="1"/>
      <c r="F3" s="1"/>
      <c r="G3" s="4"/>
      <c r="H3" s="4"/>
      <c r="I3" s="1"/>
      <c r="J3" s="4"/>
      <c r="K3" s="4"/>
      <c r="L3" s="216"/>
      <c r="M3" s="216"/>
      <c r="N3" s="216"/>
      <c r="O3" s="216"/>
      <c r="P3" s="216"/>
    </row>
    <row r="4" spans="1:65" customFormat="1" ht="15" x14ac:dyDescent="0.25">
      <c r="A4" s="217"/>
      <c r="B4" s="217"/>
      <c r="C4" s="217"/>
      <c r="D4" s="217"/>
      <c r="E4" s="1"/>
      <c r="F4" s="1"/>
      <c r="G4" s="4"/>
      <c r="H4" s="4"/>
      <c r="I4" s="1"/>
      <c r="J4" s="4"/>
      <c r="K4" s="4"/>
      <c r="L4" s="217"/>
      <c r="M4" s="217"/>
      <c r="N4" s="217"/>
      <c r="O4" s="217"/>
      <c r="P4" s="217"/>
      <c r="T4" s="5" t="s">
        <v>2</v>
      </c>
      <c r="U4" s="5" t="s">
        <v>2</v>
      </c>
      <c r="V4" s="5" t="s">
        <v>2</v>
      </c>
      <c r="W4" s="5" t="s">
        <v>2</v>
      </c>
      <c r="X4" s="5" t="s">
        <v>2</v>
      </c>
      <c r="Y4" s="5" t="s">
        <v>2</v>
      </c>
      <c r="Z4" s="5" t="s">
        <v>2</v>
      </c>
      <c r="AA4" s="5" t="s">
        <v>2</v>
      </c>
      <c r="AB4" s="5" t="s">
        <v>2</v>
      </c>
    </row>
    <row r="5" spans="1:65" customFormat="1" ht="11.25" customHeight="1" x14ac:dyDescent="0.25">
      <c r="A5" s="6"/>
      <c r="B5" s="7"/>
      <c r="C5" s="8"/>
      <c r="D5" s="9"/>
      <c r="E5" s="1"/>
      <c r="F5" s="1"/>
      <c r="G5" s="1"/>
      <c r="H5" s="1"/>
      <c r="I5" s="1"/>
      <c r="J5" s="1"/>
      <c r="K5" s="1"/>
      <c r="L5" s="6"/>
      <c r="M5" s="6"/>
      <c r="N5" s="6"/>
      <c r="O5" s="6"/>
      <c r="P5" s="9"/>
    </row>
    <row r="6" spans="1:65" customFormat="1" ht="11.25" customHeight="1" x14ac:dyDescent="0.25">
      <c r="A6" s="1" t="s">
        <v>3</v>
      </c>
      <c r="B6" s="10"/>
      <c r="C6" s="10"/>
      <c r="D6" s="10"/>
      <c r="E6" s="1"/>
      <c r="F6" s="1"/>
      <c r="G6" s="1"/>
      <c r="H6" s="1"/>
      <c r="I6" s="1"/>
      <c r="J6" s="1"/>
      <c r="K6" s="1"/>
      <c r="L6" s="1"/>
      <c r="M6" s="1"/>
      <c r="N6" s="10"/>
      <c r="O6" s="10"/>
      <c r="P6" s="11" t="s">
        <v>3</v>
      </c>
    </row>
    <row r="7" spans="1:65" customFormat="1" ht="11.2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1"/>
    </row>
    <row r="8" spans="1:65" customFormat="1" ht="26.25" x14ac:dyDescent="0.25">
      <c r="A8" s="228" t="s">
        <v>177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AC8" s="12" t="s">
        <v>177</v>
      </c>
      <c r="AD8" s="12" t="s">
        <v>2</v>
      </c>
      <c r="AE8" s="12" t="s">
        <v>2</v>
      </c>
      <c r="AF8" s="12" t="s">
        <v>2</v>
      </c>
      <c r="AG8" s="12" t="s">
        <v>2</v>
      </c>
      <c r="AH8" s="12" t="s">
        <v>2</v>
      </c>
      <c r="AI8" s="12" t="s">
        <v>2</v>
      </c>
      <c r="AJ8" s="12" t="s">
        <v>2</v>
      </c>
      <c r="AK8" s="12" t="s">
        <v>2</v>
      </c>
      <c r="AL8" s="12" t="s">
        <v>2</v>
      </c>
      <c r="AM8" s="12" t="s">
        <v>2</v>
      </c>
      <c r="AN8" s="12" t="s">
        <v>2</v>
      </c>
      <c r="AO8" s="12" t="s">
        <v>2</v>
      </c>
      <c r="AP8" s="12" t="s">
        <v>2</v>
      </c>
      <c r="AQ8" s="12" t="s">
        <v>2</v>
      </c>
      <c r="AR8" s="12" t="s">
        <v>2</v>
      </c>
    </row>
    <row r="9" spans="1:65" customFormat="1" ht="15" x14ac:dyDescent="0.25">
      <c r="A9" s="167" t="s">
        <v>5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</row>
    <row r="10" spans="1:65" customFormat="1" ht="15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65" customFormat="1" ht="28.5" customHeight="1" x14ac:dyDescent="0.25">
      <c r="A11" s="218" t="s">
        <v>178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</row>
    <row r="12" spans="1:65" customFormat="1" ht="21" customHeight="1" x14ac:dyDescent="0.25">
      <c r="A12" s="213" t="s">
        <v>7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</row>
    <row r="13" spans="1:65" customFormat="1" ht="15" x14ac:dyDescent="0.25">
      <c r="A13" s="219" t="s">
        <v>392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AS13" s="12" t="s">
        <v>179</v>
      </c>
      <c r="AT13" s="12" t="s">
        <v>2</v>
      </c>
      <c r="AU13" s="12" t="s">
        <v>2</v>
      </c>
      <c r="AV13" s="12" t="s">
        <v>2</v>
      </c>
      <c r="AW13" s="12" t="s">
        <v>2</v>
      </c>
      <c r="AX13" s="12" t="s">
        <v>2</v>
      </c>
      <c r="AY13" s="12" t="s">
        <v>2</v>
      </c>
      <c r="AZ13" s="12" t="s">
        <v>2</v>
      </c>
      <c r="BA13" s="12" t="s">
        <v>2</v>
      </c>
      <c r="BB13" s="12" t="s">
        <v>2</v>
      </c>
      <c r="BC13" s="12" t="s">
        <v>2</v>
      </c>
      <c r="BD13" s="12" t="s">
        <v>2</v>
      </c>
      <c r="BE13" s="12" t="s">
        <v>2</v>
      </c>
      <c r="BF13" s="12" t="s">
        <v>2</v>
      </c>
      <c r="BG13" s="12" t="s">
        <v>2</v>
      </c>
      <c r="BH13" s="12" t="s">
        <v>2</v>
      </c>
    </row>
    <row r="14" spans="1:65" customFormat="1" ht="15.75" customHeight="1" x14ac:dyDescent="0.25">
      <c r="A14" s="213" t="s">
        <v>9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</row>
    <row r="15" spans="1:65" customFormat="1" ht="15" x14ac:dyDescent="0.25">
      <c r="A15" s="1"/>
      <c r="B15" s="14" t="s">
        <v>10</v>
      </c>
      <c r="C15" s="190"/>
      <c r="D15" s="190"/>
      <c r="E15" s="190"/>
      <c r="F15" s="190"/>
      <c r="G15" s="190"/>
      <c r="H15" s="15"/>
      <c r="I15" s="15"/>
      <c r="J15" s="15"/>
      <c r="K15" s="15"/>
      <c r="L15" s="15"/>
      <c r="M15" s="15"/>
      <c r="N15" s="15"/>
      <c r="O15" s="1"/>
      <c r="P15" s="1"/>
      <c r="BI15" s="16" t="s">
        <v>2</v>
      </c>
      <c r="BJ15" s="16" t="s">
        <v>2</v>
      </c>
      <c r="BK15" s="16" t="s">
        <v>2</v>
      </c>
      <c r="BL15" s="16" t="s">
        <v>2</v>
      </c>
      <c r="BM15" s="16" t="s">
        <v>2</v>
      </c>
    </row>
    <row r="16" spans="1:65" customFormat="1" ht="12.75" customHeight="1" x14ac:dyDescent="0.25">
      <c r="B16" s="17" t="s">
        <v>11</v>
      </c>
      <c r="C16" s="17"/>
      <c r="D16" s="18"/>
      <c r="E16" s="19">
        <v>546.14200000000005</v>
      </c>
      <c r="F16" s="20" t="s">
        <v>12</v>
      </c>
      <c r="H16" s="17"/>
      <c r="I16" s="17"/>
      <c r="J16" s="17"/>
      <c r="K16" s="17"/>
      <c r="L16" s="17"/>
      <c r="M16" s="21"/>
      <c r="N16" s="17"/>
    </row>
    <row r="17" spans="1:80" customFormat="1" ht="12.75" customHeight="1" x14ac:dyDescent="0.25">
      <c r="B17" s="17" t="s">
        <v>13</v>
      </c>
      <c r="D17" s="18"/>
      <c r="E17" s="19">
        <v>529.83100000000002</v>
      </c>
      <c r="F17" s="20" t="s">
        <v>12</v>
      </c>
      <c r="H17" s="17"/>
      <c r="I17" s="17"/>
      <c r="J17" s="17"/>
      <c r="K17" s="17"/>
      <c r="L17" s="17"/>
      <c r="M17" s="21"/>
      <c r="N17" s="17"/>
    </row>
    <row r="18" spans="1:80" customFormat="1" ht="12.75" customHeight="1" x14ac:dyDescent="0.25">
      <c r="B18" s="17" t="s">
        <v>14</v>
      </c>
      <c r="D18" s="18"/>
      <c r="E18" s="19">
        <v>16.311</v>
      </c>
      <c r="F18" s="20" t="s">
        <v>12</v>
      </c>
      <c r="H18" s="17"/>
      <c r="I18" s="17"/>
      <c r="J18" s="17"/>
      <c r="K18" s="17"/>
      <c r="L18" s="17"/>
      <c r="M18" s="21"/>
      <c r="N18" s="17"/>
    </row>
    <row r="19" spans="1:80" customFormat="1" ht="12.75" customHeight="1" x14ac:dyDescent="0.25">
      <c r="B19" s="17" t="s">
        <v>15</v>
      </c>
      <c r="C19" s="17"/>
      <c r="D19" s="18"/>
      <c r="E19" s="19">
        <v>93.796000000000006</v>
      </c>
      <c r="F19" s="20" t="s">
        <v>12</v>
      </c>
      <c r="H19" s="17"/>
      <c r="J19" s="17"/>
      <c r="K19" s="17"/>
      <c r="L19" s="17"/>
      <c r="M19" s="2"/>
      <c r="N19" s="22"/>
    </row>
    <row r="20" spans="1:80" customFormat="1" ht="12.75" customHeight="1" x14ac:dyDescent="0.25">
      <c r="B20" s="17" t="s">
        <v>16</v>
      </c>
      <c r="C20" s="17"/>
      <c r="D20" s="7"/>
      <c r="E20" s="23">
        <v>86.32</v>
      </c>
      <c r="F20" s="20" t="s">
        <v>17</v>
      </c>
      <c r="H20" s="17"/>
      <c r="J20" s="17"/>
      <c r="K20" s="17"/>
      <c r="L20" s="17"/>
      <c r="M20" s="24"/>
      <c r="N20" s="20"/>
    </row>
    <row r="21" spans="1:80" customFormat="1" ht="12.75" customHeight="1" x14ac:dyDescent="0.25">
      <c r="B21" s="17" t="s">
        <v>18</v>
      </c>
      <c r="C21" s="17"/>
      <c r="D21" s="7"/>
      <c r="E21" s="23">
        <v>30.92</v>
      </c>
      <c r="F21" s="20" t="s">
        <v>17</v>
      </c>
      <c r="H21" s="17"/>
      <c r="J21" s="17"/>
      <c r="K21" s="17"/>
      <c r="L21" s="17"/>
      <c r="M21" s="24"/>
      <c r="N21" s="20"/>
    </row>
    <row r="22" spans="1:80" customFormat="1" ht="15" x14ac:dyDescent="0.25">
      <c r="A22" s="1"/>
      <c r="B22" s="14" t="s">
        <v>19</v>
      </c>
      <c r="C22" s="14"/>
      <c r="D22" s="1"/>
      <c r="E22" s="210" t="s">
        <v>20</v>
      </c>
      <c r="F22" s="210"/>
      <c r="G22" s="210"/>
      <c r="H22" s="210"/>
      <c r="I22" s="210"/>
      <c r="J22" s="210"/>
      <c r="K22" s="210"/>
      <c r="L22" s="210"/>
      <c r="M22" s="210"/>
      <c r="N22" s="210"/>
      <c r="O22" s="210"/>
      <c r="P22" s="210"/>
      <c r="BN22" s="16" t="s">
        <v>20</v>
      </c>
      <c r="BO22" s="16" t="s">
        <v>2</v>
      </c>
      <c r="BP22" s="16" t="s">
        <v>2</v>
      </c>
      <c r="BQ22" s="16" t="s">
        <v>2</v>
      </c>
      <c r="BR22" s="16" t="s">
        <v>2</v>
      </c>
      <c r="BS22" s="16" t="s">
        <v>2</v>
      </c>
      <c r="BT22" s="16" t="s">
        <v>2</v>
      </c>
      <c r="BU22" s="16" t="s">
        <v>2</v>
      </c>
      <c r="BV22" s="16" t="s">
        <v>2</v>
      </c>
      <c r="BW22" s="16" t="s">
        <v>2</v>
      </c>
      <c r="BX22" s="16" t="s">
        <v>2</v>
      </c>
      <c r="BY22" s="16" t="s">
        <v>2</v>
      </c>
    </row>
    <row r="23" spans="1:80" customFormat="1" ht="12.75" customHeight="1" x14ac:dyDescent="0.25">
      <c r="A23" s="14"/>
      <c r="B23" s="14"/>
      <c r="C23" s="1"/>
      <c r="D23" s="14"/>
      <c r="E23" s="25"/>
      <c r="F23" s="26"/>
      <c r="G23" s="27"/>
      <c r="H23" s="27"/>
      <c r="I23" s="14"/>
      <c r="J23" s="14"/>
      <c r="K23" s="14"/>
      <c r="L23" s="28"/>
      <c r="M23" s="14"/>
      <c r="N23" s="1"/>
      <c r="O23" s="1"/>
      <c r="P23" s="1"/>
    </row>
    <row r="24" spans="1:80" customFormat="1" ht="36" customHeight="1" x14ac:dyDescent="0.25">
      <c r="A24" s="207" t="s">
        <v>21</v>
      </c>
      <c r="B24" s="207" t="s">
        <v>22</v>
      </c>
      <c r="C24" s="207" t="s">
        <v>23</v>
      </c>
      <c r="D24" s="207"/>
      <c r="E24" s="207"/>
      <c r="F24" s="207" t="s">
        <v>24</v>
      </c>
      <c r="G24" s="211" t="s">
        <v>25</v>
      </c>
      <c r="H24" s="212"/>
      <c r="I24" s="207" t="s">
        <v>26</v>
      </c>
      <c r="J24" s="207"/>
      <c r="K24" s="207"/>
      <c r="L24" s="207"/>
      <c r="M24" s="207"/>
      <c r="N24" s="207"/>
      <c r="O24" s="207" t="s">
        <v>27</v>
      </c>
      <c r="P24" s="207" t="s">
        <v>28</v>
      </c>
    </row>
    <row r="25" spans="1:80" customFormat="1" ht="36.75" customHeight="1" x14ac:dyDescent="0.25">
      <c r="A25" s="207"/>
      <c r="B25" s="207"/>
      <c r="C25" s="207"/>
      <c r="D25" s="207"/>
      <c r="E25" s="207"/>
      <c r="F25" s="207"/>
      <c r="G25" s="205" t="s">
        <v>29</v>
      </c>
      <c r="H25" s="205" t="s">
        <v>30</v>
      </c>
      <c r="I25" s="207" t="s">
        <v>29</v>
      </c>
      <c r="J25" s="207" t="s">
        <v>31</v>
      </c>
      <c r="K25" s="209" t="s">
        <v>32</v>
      </c>
      <c r="L25" s="209"/>
      <c r="M25" s="209"/>
      <c r="N25" s="209"/>
      <c r="O25" s="207"/>
      <c r="P25" s="207"/>
    </row>
    <row r="26" spans="1:80" customFormat="1" ht="15" x14ac:dyDescent="0.25">
      <c r="A26" s="207"/>
      <c r="B26" s="207"/>
      <c r="C26" s="207"/>
      <c r="D26" s="207"/>
      <c r="E26" s="207"/>
      <c r="F26" s="207"/>
      <c r="G26" s="206"/>
      <c r="H26" s="206"/>
      <c r="I26" s="207"/>
      <c r="J26" s="207"/>
      <c r="K26" s="30" t="s">
        <v>33</v>
      </c>
      <c r="L26" s="30" t="s">
        <v>34</v>
      </c>
      <c r="M26" s="30" t="s">
        <v>35</v>
      </c>
      <c r="N26" s="30" t="s">
        <v>36</v>
      </c>
      <c r="O26" s="207"/>
      <c r="P26" s="207"/>
    </row>
    <row r="27" spans="1:80" customFormat="1" ht="15" x14ac:dyDescent="0.25">
      <c r="A27" s="29">
        <v>1</v>
      </c>
      <c r="B27" s="29">
        <v>2</v>
      </c>
      <c r="C27" s="209">
        <v>3</v>
      </c>
      <c r="D27" s="209"/>
      <c r="E27" s="209"/>
      <c r="F27" s="29">
        <v>4</v>
      </c>
      <c r="G27" s="29">
        <v>5</v>
      </c>
      <c r="H27" s="29">
        <v>6</v>
      </c>
      <c r="I27" s="29">
        <v>7</v>
      </c>
      <c r="J27" s="29">
        <v>8</v>
      </c>
      <c r="K27" s="29">
        <v>9</v>
      </c>
      <c r="L27" s="29">
        <v>10</v>
      </c>
      <c r="M27" s="29">
        <v>11</v>
      </c>
      <c r="N27" s="29">
        <v>12</v>
      </c>
      <c r="O27" s="29">
        <v>13</v>
      </c>
      <c r="P27" s="29">
        <v>14</v>
      </c>
    </row>
    <row r="28" spans="1:80" customFormat="1" ht="15" x14ac:dyDescent="0.25">
      <c r="A28" s="204" t="s">
        <v>447</v>
      </c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BZ28" s="31" t="s">
        <v>180</v>
      </c>
    </row>
    <row r="29" spans="1:80" customFormat="1" ht="15" x14ac:dyDescent="0.25">
      <c r="A29" s="208" t="s">
        <v>38</v>
      </c>
      <c r="B29" s="208"/>
      <c r="C29" s="208"/>
      <c r="D29" s="208"/>
      <c r="E29" s="208"/>
      <c r="F29" s="208"/>
      <c r="G29" s="208"/>
      <c r="H29" s="208"/>
      <c r="I29" s="208"/>
      <c r="J29" s="208"/>
      <c r="K29" s="208"/>
      <c r="L29" s="208"/>
      <c r="M29" s="208"/>
      <c r="N29" s="208"/>
      <c r="O29" s="208"/>
      <c r="P29" s="208"/>
      <c r="BZ29" s="31"/>
      <c r="CA29" s="32" t="s">
        <v>38</v>
      </c>
    </row>
    <row r="30" spans="1:80" customFormat="1" ht="22.5" x14ac:dyDescent="0.25">
      <c r="A30" s="33" t="s">
        <v>39</v>
      </c>
      <c r="B30" s="34" t="s">
        <v>181</v>
      </c>
      <c r="C30" s="201" t="s">
        <v>182</v>
      </c>
      <c r="D30" s="202"/>
      <c r="E30" s="203"/>
      <c r="F30" s="33" t="s">
        <v>42</v>
      </c>
      <c r="G30" s="35"/>
      <c r="H30" s="36">
        <v>7</v>
      </c>
      <c r="I30" s="37">
        <v>1173.56</v>
      </c>
      <c r="J30" s="37">
        <v>10602.24</v>
      </c>
      <c r="K30" s="37">
        <v>6456.72</v>
      </c>
      <c r="L30" s="37">
        <v>1758.2</v>
      </c>
      <c r="M30" s="37">
        <v>2387.3200000000002</v>
      </c>
      <c r="N30" s="38"/>
      <c r="O30" s="39">
        <v>8.89</v>
      </c>
      <c r="P30" s="39">
        <v>2.87</v>
      </c>
      <c r="BZ30" s="31"/>
      <c r="CA30" s="32"/>
      <c r="CB30" s="5" t="s">
        <v>182</v>
      </c>
    </row>
    <row r="31" spans="1:80" customFormat="1" ht="22.5" x14ac:dyDescent="0.25">
      <c r="A31" s="33" t="s">
        <v>43</v>
      </c>
      <c r="B31" s="34" t="s">
        <v>183</v>
      </c>
      <c r="C31" s="201" t="s">
        <v>184</v>
      </c>
      <c r="D31" s="202"/>
      <c r="E31" s="203"/>
      <c r="F31" s="33" t="s">
        <v>42</v>
      </c>
      <c r="G31" s="35"/>
      <c r="H31" s="36">
        <v>7</v>
      </c>
      <c r="I31" s="37">
        <v>155.9</v>
      </c>
      <c r="J31" s="37">
        <v>1557.12</v>
      </c>
      <c r="K31" s="39">
        <v>749.56</v>
      </c>
      <c r="L31" s="39">
        <v>341.74</v>
      </c>
      <c r="M31" s="39">
        <v>465.82</v>
      </c>
      <c r="N31" s="38"/>
      <c r="O31" s="39">
        <v>1.05</v>
      </c>
      <c r="P31" s="39">
        <v>0.56000000000000005</v>
      </c>
      <c r="BZ31" s="31"/>
      <c r="CA31" s="32"/>
      <c r="CB31" s="5" t="s">
        <v>184</v>
      </c>
    </row>
    <row r="32" spans="1:80" customFormat="1" ht="33.75" x14ac:dyDescent="0.25">
      <c r="A32" s="33" t="s">
        <v>46</v>
      </c>
      <c r="B32" s="34" t="s">
        <v>44</v>
      </c>
      <c r="C32" s="201" t="s">
        <v>45</v>
      </c>
      <c r="D32" s="202"/>
      <c r="E32" s="203"/>
      <c r="F32" s="33" t="s">
        <v>42</v>
      </c>
      <c r="G32" s="35"/>
      <c r="H32" s="36">
        <v>1</v>
      </c>
      <c r="I32" s="37">
        <v>7244.36</v>
      </c>
      <c r="J32" s="37">
        <v>9705.68</v>
      </c>
      <c r="K32" s="37">
        <v>2010.27</v>
      </c>
      <c r="L32" s="37">
        <v>5234.09</v>
      </c>
      <c r="M32" s="37">
        <v>2461.3200000000002</v>
      </c>
      <c r="N32" s="38"/>
      <c r="O32" s="39">
        <v>2.56</v>
      </c>
      <c r="P32" s="39">
        <v>2.75</v>
      </c>
      <c r="BZ32" s="31"/>
      <c r="CA32" s="32"/>
      <c r="CB32" s="5" t="s">
        <v>45</v>
      </c>
    </row>
    <row r="33" spans="1:80" customFormat="1" ht="22.5" x14ac:dyDescent="0.25">
      <c r="A33" s="33" t="s">
        <v>49</v>
      </c>
      <c r="B33" s="34" t="s">
        <v>47</v>
      </c>
      <c r="C33" s="201" t="s">
        <v>48</v>
      </c>
      <c r="D33" s="202"/>
      <c r="E33" s="203"/>
      <c r="F33" s="33" t="s">
        <v>42</v>
      </c>
      <c r="G33" s="35"/>
      <c r="H33" s="36">
        <v>1</v>
      </c>
      <c r="I33" s="37">
        <v>4966.71</v>
      </c>
      <c r="J33" s="37">
        <v>6658.03</v>
      </c>
      <c r="K33" s="37">
        <v>1374.21</v>
      </c>
      <c r="L33" s="37">
        <v>3592.5</v>
      </c>
      <c r="M33" s="37">
        <v>1691.32</v>
      </c>
      <c r="N33" s="38"/>
      <c r="O33" s="39">
        <v>1.75</v>
      </c>
      <c r="P33" s="39">
        <v>1.89</v>
      </c>
      <c r="BZ33" s="31"/>
      <c r="CA33" s="32"/>
      <c r="CB33" s="5" t="s">
        <v>48</v>
      </c>
    </row>
    <row r="34" spans="1:80" customFormat="1" ht="22.5" x14ac:dyDescent="0.25">
      <c r="A34" s="33" t="s">
        <v>53</v>
      </c>
      <c r="B34" s="34" t="s">
        <v>50</v>
      </c>
      <c r="C34" s="201" t="s">
        <v>51</v>
      </c>
      <c r="D34" s="202"/>
      <c r="E34" s="203"/>
      <c r="F34" s="33" t="s">
        <v>42</v>
      </c>
      <c r="G34" s="35"/>
      <c r="H34" s="36">
        <v>5</v>
      </c>
      <c r="I34" s="37">
        <v>2052.13</v>
      </c>
      <c r="J34" s="37">
        <v>12530.14</v>
      </c>
      <c r="K34" s="37">
        <v>3180.3</v>
      </c>
      <c r="L34" s="37">
        <v>7080.35</v>
      </c>
      <c r="M34" s="37">
        <v>2269.4899999999998</v>
      </c>
      <c r="N34" s="38"/>
      <c r="O34" s="39">
        <v>4.05</v>
      </c>
      <c r="P34" s="40">
        <v>2.4</v>
      </c>
      <c r="BZ34" s="31"/>
      <c r="CA34" s="32"/>
      <c r="CB34" s="5" t="s">
        <v>51</v>
      </c>
    </row>
    <row r="35" spans="1:80" customFormat="1" ht="15" x14ac:dyDescent="0.25">
      <c r="A35" s="208" t="s">
        <v>52</v>
      </c>
      <c r="B35" s="208"/>
      <c r="C35" s="208"/>
      <c r="D35" s="208"/>
      <c r="E35" s="208"/>
      <c r="F35" s="208"/>
      <c r="G35" s="208"/>
      <c r="H35" s="208"/>
      <c r="I35" s="208"/>
      <c r="J35" s="208"/>
      <c r="K35" s="208"/>
      <c r="L35" s="208"/>
      <c r="M35" s="208"/>
      <c r="N35" s="208"/>
      <c r="O35" s="208"/>
      <c r="P35" s="208"/>
      <c r="BZ35" s="31"/>
      <c r="CA35" s="32" t="s">
        <v>52</v>
      </c>
    </row>
    <row r="36" spans="1:80" customFormat="1" ht="33.75" x14ac:dyDescent="0.25">
      <c r="A36" s="33" t="s">
        <v>56</v>
      </c>
      <c r="B36" s="34" t="s">
        <v>54</v>
      </c>
      <c r="C36" s="201" t="s">
        <v>55</v>
      </c>
      <c r="D36" s="202"/>
      <c r="E36" s="203"/>
      <c r="F36" s="33" t="s">
        <v>42</v>
      </c>
      <c r="G36" s="35"/>
      <c r="H36" s="36">
        <v>10</v>
      </c>
      <c r="I36" s="37">
        <v>998.82</v>
      </c>
      <c r="J36" s="37">
        <v>14666.28</v>
      </c>
      <c r="K36" s="37">
        <v>3113.75</v>
      </c>
      <c r="L36" s="37">
        <v>6874.47</v>
      </c>
      <c r="M36" s="37">
        <v>4678.0600000000004</v>
      </c>
      <c r="N36" s="38"/>
      <c r="O36" s="40">
        <v>4.4000000000000004</v>
      </c>
      <c r="P36" s="40">
        <v>4.8</v>
      </c>
      <c r="BZ36" s="31"/>
      <c r="CA36" s="32"/>
      <c r="CB36" s="5" t="s">
        <v>55</v>
      </c>
    </row>
    <row r="37" spans="1:80" customFormat="1" ht="33.75" x14ac:dyDescent="0.25">
      <c r="A37" s="33" t="s">
        <v>59</v>
      </c>
      <c r="B37" s="34" t="s">
        <v>57</v>
      </c>
      <c r="C37" s="201" t="s">
        <v>58</v>
      </c>
      <c r="D37" s="202"/>
      <c r="E37" s="203"/>
      <c r="F37" s="33" t="s">
        <v>42</v>
      </c>
      <c r="G37" s="35"/>
      <c r="H37" s="36">
        <v>5</v>
      </c>
      <c r="I37" s="37">
        <v>276.10000000000002</v>
      </c>
      <c r="J37" s="37">
        <v>1962.77</v>
      </c>
      <c r="K37" s="39">
        <v>884.59</v>
      </c>
      <c r="L37" s="39">
        <v>495.91</v>
      </c>
      <c r="M37" s="39">
        <v>582.27</v>
      </c>
      <c r="N37" s="38"/>
      <c r="O37" s="39">
        <v>1.25</v>
      </c>
      <c r="P37" s="40">
        <v>0.7</v>
      </c>
      <c r="BZ37" s="31"/>
      <c r="CA37" s="32"/>
      <c r="CB37" s="5" t="s">
        <v>58</v>
      </c>
    </row>
    <row r="38" spans="1:80" customFormat="1" ht="33.75" x14ac:dyDescent="0.25">
      <c r="A38" s="33" t="s">
        <v>63</v>
      </c>
      <c r="B38" s="34" t="s">
        <v>60</v>
      </c>
      <c r="C38" s="201" t="s">
        <v>61</v>
      </c>
      <c r="D38" s="202"/>
      <c r="E38" s="203"/>
      <c r="F38" s="33" t="s">
        <v>42</v>
      </c>
      <c r="G38" s="35"/>
      <c r="H38" s="36">
        <v>2</v>
      </c>
      <c r="I38" s="37">
        <v>325.64999999999998</v>
      </c>
      <c r="J38" s="39">
        <v>917.48</v>
      </c>
      <c r="K38" s="39">
        <v>424.6</v>
      </c>
      <c r="L38" s="39">
        <v>226.7</v>
      </c>
      <c r="M38" s="39">
        <v>266.18</v>
      </c>
      <c r="N38" s="38"/>
      <c r="O38" s="40">
        <v>0.6</v>
      </c>
      <c r="P38" s="39">
        <v>0.32</v>
      </c>
      <c r="BZ38" s="31"/>
      <c r="CA38" s="32"/>
      <c r="CB38" s="5" t="s">
        <v>61</v>
      </c>
    </row>
    <row r="39" spans="1:80" customFormat="1" ht="15" x14ac:dyDescent="0.25">
      <c r="A39" s="208" t="s">
        <v>62</v>
      </c>
      <c r="B39" s="208"/>
      <c r="C39" s="208"/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208"/>
      <c r="O39" s="208"/>
      <c r="P39" s="208"/>
      <c r="BZ39" s="31"/>
      <c r="CA39" s="32" t="s">
        <v>62</v>
      </c>
    </row>
    <row r="40" spans="1:80" customFormat="1" ht="33.75" x14ac:dyDescent="0.25">
      <c r="A40" s="33" t="s">
        <v>73</v>
      </c>
      <c r="B40" s="34" t="s">
        <v>64</v>
      </c>
      <c r="C40" s="201" t="s">
        <v>65</v>
      </c>
      <c r="D40" s="202"/>
      <c r="E40" s="203"/>
      <c r="F40" s="33" t="s">
        <v>42</v>
      </c>
      <c r="G40" s="35"/>
      <c r="H40" s="36">
        <v>5</v>
      </c>
      <c r="I40" s="37">
        <v>4710.42</v>
      </c>
      <c r="J40" s="37">
        <v>27592.639999999999</v>
      </c>
      <c r="K40" s="37">
        <v>11729.59</v>
      </c>
      <c r="L40" s="37">
        <v>11395.69</v>
      </c>
      <c r="M40" s="37">
        <v>4040.53</v>
      </c>
      <c r="N40" s="39">
        <v>426.83</v>
      </c>
      <c r="O40" s="40">
        <v>15.3</v>
      </c>
      <c r="P40" s="39">
        <v>4.3499999999999996</v>
      </c>
      <c r="BZ40" s="31"/>
      <c r="CA40" s="32"/>
      <c r="CB40" s="5" t="s">
        <v>65</v>
      </c>
    </row>
    <row r="41" spans="1:80" customFormat="1" ht="33.75" x14ac:dyDescent="0.25">
      <c r="A41" s="33" t="s">
        <v>77</v>
      </c>
      <c r="B41" s="34" t="s">
        <v>67</v>
      </c>
      <c r="C41" s="201" t="s">
        <v>68</v>
      </c>
      <c r="D41" s="202"/>
      <c r="E41" s="203"/>
      <c r="F41" s="33" t="s">
        <v>69</v>
      </c>
      <c r="G41" s="35"/>
      <c r="H41" s="41">
        <v>2.35</v>
      </c>
      <c r="I41" s="37">
        <v>35116.15</v>
      </c>
      <c r="J41" s="37">
        <v>82522.95</v>
      </c>
      <c r="K41" s="38"/>
      <c r="L41" s="38"/>
      <c r="M41" s="38"/>
      <c r="N41" s="37">
        <v>82522.95</v>
      </c>
      <c r="O41" s="42">
        <v>0</v>
      </c>
      <c r="P41" s="42">
        <v>0</v>
      </c>
      <c r="BZ41" s="31"/>
      <c r="CA41" s="32"/>
      <c r="CB41" s="5" t="s">
        <v>68</v>
      </c>
    </row>
    <row r="42" spans="1:80" customFormat="1" ht="33.75" x14ac:dyDescent="0.25">
      <c r="A42" s="33" t="s">
        <v>78</v>
      </c>
      <c r="B42" s="34" t="s">
        <v>71</v>
      </c>
      <c r="C42" s="201" t="s">
        <v>72</v>
      </c>
      <c r="D42" s="202"/>
      <c r="E42" s="203"/>
      <c r="F42" s="33" t="s">
        <v>42</v>
      </c>
      <c r="G42" s="35"/>
      <c r="H42" s="36">
        <v>1</v>
      </c>
      <c r="I42" s="37">
        <v>9999.26</v>
      </c>
      <c r="J42" s="37">
        <v>11861.54</v>
      </c>
      <c r="K42" s="37">
        <v>4584.51</v>
      </c>
      <c r="L42" s="37">
        <v>5329.39</v>
      </c>
      <c r="M42" s="37">
        <v>1862.28</v>
      </c>
      <c r="N42" s="39">
        <v>85.36</v>
      </c>
      <c r="O42" s="39">
        <v>5.98</v>
      </c>
      <c r="P42" s="42">
        <v>2</v>
      </c>
      <c r="BZ42" s="31"/>
      <c r="CA42" s="32"/>
      <c r="CB42" s="5" t="s">
        <v>72</v>
      </c>
    </row>
    <row r="43" spans="1:80" customFormat="1" ht="15" x14ac:dyDescent="0.25">
      <c r="A43" s="33" t="s">
        <v>85</v>
      </c>
      <c r="B43" s="34" t="s">
        <v>185</v>
      </c>
      <c r="C43" s="201" t="s">
        <v>186</v>
      </c>
      <c r="D43" s="202"/>
      <c r="E43" s="203"/>
      <c r="F43" s="33" t="s">
        <v>42</v>
      </c>
      <c r="G43" s="35"/>
      <c r="H43" s="36">
        <v>1</v>
      </c>
      <c r="I43" s="37">
        <v>1755.96</v>
      </c>
      <c r="J43" s="37">
        <v>1755.96</v>
      </c>
      <c r="K43" s="38"/>
      <c r="L43" s="38"/>
      <c r="M43" s="38"/>
      <c r="N43" s="37">
        <v>1755.96</v>
      </c>
      <c r="O43" s="42">
        <v>0</v>
      </c>
      <c r="P43" s="42">
        <v>0</v>
      </c>
      <c r="BZ43" s="31"/>
      <c r="CA43" s="32"/>
      <c r="CB43" s="5" t="s">
        <v>186</v>
      </c>
    </row>
    <row r="44" spans="1:80" customFormat="1" ht="33.75" x14ac:dyDescent="0.25">
      <c r="A44" s="33" t="s">
        <v>88</v>
      </c>
      <c r="B44" s="34" t="s">
        <v>67</v>
      </c>
      <c r="C44" s="201" t="s">
        <v>68</v>
      </c>
      <c r="D44" s="202"/>
      <c r="E44" s="203"/>
      <c r="F44" s="33" t="s">
        <v>69</v>
      </c>
      <c r="G44" s="35"/>
      <c r="H44" s="41">
        <v>0.94</v>
      </c>
      <c r="I44" s="37">
        <v>35116.15</v>
      </c>
      <c r="J44" s="37">
        <v>33009.18</v>
      </c>
      <c r="K44" s="38"/>
      <c r="L44" s="38"/>
      <c r="M44" s="38"/>
      <c r="N44" s="37">
        <v>33009.18</v>
      </c>
      <c r="O44" s="42">
        <v>0</v>
      </c>
      <c r="P44" s="42">
        <v>0</v>
      </c>
      <c r="BZ44" s="31"/>
      <c r="CA44" s="32"/>
      <c r="CB44" s="5" t="s">
        <v>68</v>
      </c>
    </row>
    <row r="45" spans="1:80" customFormat="1" ht="33.75" x14ac:dyDescent="0.25">
      <c r="A45" s="33" t="s">
        <v>93</v>
      </c>
      <c r="B45" s="34" t="s">
        <v>75</v>
      </c>
      <c r="C45" s="201" t="s">
        <v>76</v>
      </c>
      <c r="D45" s="202"/>
      <c r="E45" s="203"/>
      <c r="F45" s="33" t="s">
        <v>42</v>
      </c>
      <c r="G45" s="35"/>
      <c r="H45" s="36">
        <v>1</v>
      </c>
      <c r="I45" s="37">
        <v>15617.09</v>
      </c>
      <c r="J45" s="37">
        <v>18610.02</v>
      </c>
      <c r="K45" s="37">
        <v>6899.76</v>
      </c>
      <c r="L45" s="37">
        <v>8631.9699999999993</v>
      </c>
      <c r="M45" s="37">
        <v>2992.93</v>
      </c>
      <c r="N45" s="39">
        <v>85.36</v>
      </c>
      <c r="O45" s="42">
        <v>9</v>
      </c>
      <c r="P45" s="39">
        <v>3.21</v>
      </c>
      <c r="BZ45" s="31"/>
      <c r="CA45" s="32"/>
      <c r="CB45" s="5" t="s">
        <v>76</v>
      </c>
    </row>
    <row r="46" spans="1:80" customFormat="1" ht="15" x14ac:dyDescent="0.25">
      <c r="A46" s="33" t="s">
        <v>100</v>
      </c>
      <c r="B46" s="34" t="s">
        <v>185</v>
      </c>
      <c r="C46" s="201" t="s">
        <v>186</v>
      </c>
      <c r="D46" s="202"/>
      <c r="E46" s="203"/>
      <c r="F46" s="33" t="s">
        <v>42</v>
      </c>
      <c r="G46" s="35"/>
      <c r="H46" s="36">
        <v>2</v>
      </c>
      <c r="I46" s="37">
        <v>1755.96</v>
      </c>
      <c r="J46" s="37">
        <v>3511.92</v>
      </c>
      <c r="K46" s="38"/>
      <c r="L46" s="38"/>
      <c r="M46" s="38"/>
      <c r="N46" s="37">
        <v>3511.92</v>
      </c>
      <c r="O46" s="42">
        <v>0</v>
      </c>
      <c r="P46" s="42">
        <v>0</v>
      </c>
      <c r="BZ46" s="31"/>
      <c r="CA46" s="32"/>
      <c r="CB46" s="5" t="s">
        <v>186</v>
      </c>
    </row>
    <row r="47" spans="1:80" customFormat="1" ht="33.75" x14ac:dyDescent="0.25">
      <c r="A47" s="33" t="s">
        <v>103</v>
      </c>
      <c r="B47" s="34" t="s">
        <v>67</v>
      </c>
      <c r="C47" s="201" t="s">
        <v>68</v>
      </c>
      <c r="D47" s="202"/>
      <c r="E47" s="203"/>
      <c r="F47" s="33" t="s">
        <v>69</v>
      </c>
      <c r="G47" s="35"/>
      <c r="H47" s="41">
        <v>1.41</v>
      </c>
      <c r="I47" s="37">
        <v>35116.15</v>
      </c>
      <c r="J47" s="37">
        <v>49513.77</v>
      </c>
      <c r="K47" s="38"/>
      <c r="L47" s="38"/>
      <c r="M47" s="38"/>
      <c r="N47" s="37">
        <v>49513.77</v>
      </c>
      <c r="O47" s="42">
        <v>0</v>
      </c>
      <c r="P47" s="42">
        <v>0</v>
      </c>
      <c r="BZ47" s="31"/>
      <c r="CA47" s="32"/>
      <c r="CB47" s="5" t="s">
        <v>68</v>
      </c>
    </row>
    <row r="48" spans="1:80" customFormat="1" ht="15" x14ac:dyDescent="0.25">
      <c r="A48" s="208" t="s">
        <v>187</v>
      </c>
      <c r="B48" s="208"/>
      <c r="C48" s="208"/>
      <c r="D48" s="208"/>
      <c r="E48" s="208"/>
      <c r="F48" s="208"/>
      <c r="G48" s="208"/>
      <c r="H48" s="208"/>
      <c r="I48" s="208"/>
      <c r="J48" s="208"/>
      <c r="K48" s="208"/>
      <c r="L48" s="208"/>
      <c r="M48" s="208"/>
      <c r="N48" s="208"/>
      <c r="O48" s="208"/>
      <c r="P48" s="208"/>
      <c r="BZ48" s="31"/>
      <c r="CA48" s="32" t="s">
        <v>187</v>
      </c>
    </row>
    <row r="49" spans="1:80" customFormat="1" ht="45" x14ac:dyDescent="0.25">
      <c r="A49" s="33" t="s">
        <v>106</v>
      </c>
      <c r="B49" s="34" t="s">
        <v>188</v>
      </c>
      <c r="C49" s="201" t="s">
        <v>189</v>
      </c>
      <c r="D49" s="202"/>
      <c r="E49" s="203"/>
      <c r="F49" s="33" t="s">
        <v>190</v>
      </c>
      <c r="G49" s="35"/>
      <c r="H49" s="41">
        <v>0.15</v>
      </c>
      <c r="I49" s="37">
        <v>93247.14</v>
      </c>
      <c r="J49" s="37">
        <v>17124.8</v>
      </c>
      <c r="K49" s="37">
        <v>11620.95</v>
      </c>
      <c r="L49" s="37">
        <v>2366.12</v>
      </c>
      <c r="M49" s="37">
        <v>3137.73</v>
      </c>
      <c r="N49" s="38"/>
      <c r="O49" s="39">
        <v>14.27</v>
      </c>
      <c r="P49" s="39">
        <v>3.73</v>
      </c>
      <c r="BZ49" s="31"/>
      <c r="CA49" s="32"/>
      <c r="CB49" s="5" t="s">
        <v>189</v>
      </c>
    </row>
    <row r="50" spans="1:80" customFormat="1" ht="22.5" x14ac:dyDescent="0.25">
      <c r="A50" s="33" t="s">
        <v>112</v>
      </c>
      <c r="B50" s="34" t="s">
        <v>191</v>
      </c>
      <c r="C50" s="201" t="s">
        <v>192</v>
      </c>
      <c r="D50" s="202"/>
      <c r="E50" s="203"/>
      <c r="F50" s="33" t="s">
        <v>190</v>
      </c>
      <c r="G50" s="35"/>
      <c r="H50" s="43">
        <v>0.153</v>
      </c>
      <c r="I50" s="37">
        <v>377810.79</v>
      </c>
      <c r="J50" s="37">
        <v>57805.05</v>
      </c>
      <c r="K50" s="38"/>
      <c r="L50" s="38"/>
      <c r="M50" s="38"/>
      <c r="N50" s="37">
        <v>57805.05</v>
      </c>
      <c r="O50" s="42">
        <v>0</v>
      </c>
      <c r="P50" s="42">
        <v>0</v>
      </c>
      <c r="BZ50" s="31"/>
      <c r="CA50" s="32"/>
      <c r="CB50" s="5" t="s">
        <v>192</v>
      </c>
    </row>
    <row r="51" spans="1:80" customFormat="1" ht="15" x14ac:dyDescent="0.25">
      <c r="A51" s="33" t="s">
        <v>123</v>
      </c>
      <c r="B51" s="34" t="s">
        <v>193</v>
      </c>
      <c r="C51" s="201" t="s">
        <v>194</v>
      </c>
      <c r="D51" s="202"/>
      <c r="E51" s="203"/>
      <c r="F51" s="33" t="s">
        <v>116</v>
      </c>
      <c r="G51" s="35"/>
      <c r="H51" s="41">
        <v>0.02</v>
      </c>
      <c r="I51" s="37">
        <v>19357.060000000001</v>
      </c>
      <c r="J51" s="39">
        <v>387.14</v>
      </c>
      <c r="K51" s="38"/>
      <c r="L51" s="38"/>
      <c r="M51" s="38"/>
      <c r="N51" s="39">
        <v>387.14</v>
      </c>
      <c r="O51" s="42">
        <v>0</v>
      </c>
      <c r="P51" s="42">
        <v>0</v>
      </c>
      <c r="BZ51" s="31"/>
      <c r="CA51" s="32"/>
      <c r="CB51" s="5" t="s">
        <v>194</v>
      </c>
    </row>
    <row r="52" spans="1:80" customFormat="1" ht="78.75" x14ac:dyDescent="0.25">
      <c r="A52" s="33" t="s">
        <v>126</v>
      </c>
      <c r="B52" s="34" t="s">
        <v>195</v>
      </c>
      <c r="C52" s="201" t="s">
        <v>196</v>
      </c>
      <c r="D52" s="202"/>
      <c r="E52" s="203"/>
      <c r="F52" s="33" t="s">
        <v>197</v>
      </c>
      <c r="G52" s="35"/>
      <c r="H52" s="36">
        <v>4</v>
      </c>
      <c r="I52" s="37">
        <v>732.22</v>
      </c>
      <c r="J52" s="37">
        <v>2928.88</v>
      </c>
      <c r="K52" s="38"/>
      <c r="L52" s="38"/>
      <c r="M52" s="38"/>
      <c r="N52" s="37">
        <v>2928.88</v>
      </c>
      <c r="O52" s="42">
        <v>0</v>
      </c>
      <c r="P52" s="42">
        <v>0</v>
      </c>
      <c r="BZ52" s="31"/>
      <c r="CA52" s="32"/>
      <c r="CB52" s="5" t="s">
        <v>196</v>
      </c>
    </row>
    <row r="53" spans="1:80" customFormat="1" ht="22.5" x14ac:dyDescent="0.25">
      <c r="A53" s="33" t="s">
        <v>129</v>
      </c>
      <c r="B53" s="34" t="s">
        <v>198</v>
      </c>
      <c r="C53" s="201" t="s">
        <v>199</v>
      </c>
      <c r="D53" s="202"/>
      <c r="E53" s="203"/>
      <c r="F53" s="33" t="s">
        <v>116</v>
      </c>
      <c r="G53" s="35"/>
      <c r="H53" s="41">
        <v>0.04</v>
      </c>
      <c r="I53" s="37">
        <v>2413.4499999999998</v>
      </c>
      <c r="J53" s="39">
        <v>96.54</v>
      </c>
      <c r="K53" s="38"/>
      <c r="L53" s="38"/>
      <c r="M53" s="38"/>
      <c r="N53" s="39">
        <v>96.54</v>
      </c>
      <c r="O53" s="42">
        <v>0</v>
      </c>
      <c r="P53" s="42">
        <v>0</v>
      </c>
      <c r="BZ53" s="31"/>
      <c r="CA53" s="32"/>
      <c r="CB53" s="5" t="s">
        <v>199</v>
      </c>
    </row>
    <row r="54" spans="1:80" customFormat="1" ht="22.5" x14ac:dyDescent="0.25">
      <c r="A54" s="33" t="s">
        <v>200</v>
      </c>
      <c r="B54" s="34" t="s">
        <v>201</v>
      </c>
      <c r="C54" s="201" t="s">
        <v>202</v>
      </c>
      <c r="D54" s="202"/>
      <c r="E54" s="203"/>
      <c r="F54" s="33" t="s">
        <v>203</v>
      </c>
      <c r="G54" s="35"/>
      <c r="H54" s="62">
        <v>2.8</v>
      </c>
      <c r="I54" s="37">
        <v>92.39</v>
      </c>
      <c r="J54" s="39">
        <v>258.69</v>
      </c>
      <c r="K54" s="38"/>
      <c r="L54" s="38"/>
      <c r="M54" s="38"/>
      <c r="N54" s="39">
        <v>258.69</v>
      </c>
      <c r="O54" s="42">
        <v>0</v>
      </c>
      <c r="P54" s="42">
        <v>0</v>
      </c>
      <c r="BZ54" s="31"/>
      <c r="CA54" s="32"/>
      <c r="CB54" s="5" t="s">
        <v>202</v>
      </c>
    </row>
    <row r="55" spans="1:80" customFormat="1" ht="45" x14ac:dyDescent="0.25">
      <c r="A55" s="33" t="s">
        <v>204</v>
      </c>
      <c r="B55" s="34" t="s">
        <v>130</v>
      </c>
      <c r="C55" s="201" t="s">
        <v>131</v>
      </c>
      <c r="D55" s="202"/>
      <c r="E55" s="203"/>
      <c r="F55" s="33" t="s">
        <v>116</v>
      </c>
      <c r="G55" s="35"/>
      <c r="H55" s="41">
        <v>0.02</v>
      </c>
      <c r="I55" s="37">
        <v>20278.62</v>
      </c>
      <c r="J55" s="39">
        <v>405.57</v>
      </c>
      <c r="K55" s="38"/>
      <c r="L55" s="38"/>
      <c r="M55" s="38"/>
      <c r="N55" s="39">
        <v>405.57</v>
      </c>
      <c r="O55" s="42">
        <v>0</v>
      </c>
      <c r="P55" s="42">
        <v>0</v>
      </c>
      <c r="BZ55" s="31"/>
      <c r="CA55" s="32"/>
      <c r="CB55" s="5" t="s">
        <v>131</v>
      </c>
    </row>
    <row r="56" spans="1:80" customFormat="1" ht="22.5" x14ac:dyDescent="0.25">
      <c r="A56" s="33" t="s">
        <v>133</v>
      </c>
      <c r="B56" s="34" t="s">
        <v>140</v>
      </c>
      <c r="C56" s="201" t="s">
        <v>205</v>
      </c>
      <c r="D56" s="202"/>
      <c r="E56" s="203"/>
      <c r="F56" s="33" t="s">
        <v>116</v>
      </c>
      <c r="G56" s="35"/>
      <c r="H56" s="41">
        <v>0.16</v>
      </c>
      <c r="I56" s="37">
        <v>2870.96</v>
      </c>
      <c r="J56" s="39">
        <v>459.35</v>
      </c>
      <c r="K56" s="38"/>
      <c r="L56" s="38"/>
      <c r="M56" s="38"/>
      <c r="N56" s="39">
        <v>459.35</v>
      </c>
      <c r="O56" s="42">
        <v>0</v>
      </c>
      <c r="P56" s="42">
        <v>0</v>
      </c>
      <c r="BZ56" s="31"/>
      <c r="CA56" s="32"/>
      <c r="CB56" s="5" t="s">
        <v>205</v>
      </c>
    </row>
    <row r="57" spans="1:80" customFormat="1" ht="33.75" x14ac:dyDescent="0.25">
      <c r="A57" s="33" t="s">
        <v>136</v>
      </c>
      <c r="B57" s="34" t="s">
        <v>206</v>
      </c>
      <c r="C57" s="201" t="s">
        <v>207</v>
      </c>
      <c r="D57" s="202"/>
      <c r="E57" s="203"/>
      <c r="F57" s="33" t="s">
        <v>203</v>
      </c>
      <c r="G57" s="35"/>
      <c r="H57" s="62">
        <v>0.1</v>
      </c>
      <c r="I57" s="37">
        <v>6726.78</v>
      </c>
      <c r="J57" s="39">
        <v>672.68</v>
      </c>
      <c r="K57" s="38"/>
      <c r="L57" s="38"/>
      <c r="M57" s="38"/>
      <c r="N57" s="39">
        <v>672.68</v>
      </c>
      <c r="O57" s="42">
        <v>0</v>
      </c>
      <c r="P57" s="42">
        <v>0</v>
      </c>
      <c r="BZ57" s="31"/>
      <c r="CA57" s="32"/>
      <c r="CB57" s="5" t="s">
        <v>207</v>
      </c>
    </row>
    <row r="58" spans="1:80" customFormat="1" ht="33.75" x14ac:dyDescent="0.25">
      <c r="A58" s="33" t="s">
        <v>208</v>
      </c>
      <c r="B58" s="34" t="s">
        <v>209</v>
      </c>
      <c r="C58" s="201" t="s">
        <v>210</v>
      </c>
      <c r="D58" s="202"/>
      <c r="E58" s="203"/>
      <c r="F58" s="33" t="s">
        <v>203</v>
      </c>
      <c r="G58" s="35"/>
      <c r="H58" s="62">
        <v>0.1</v>
      </c>
      <c r="I58" s="37">
        <v>5052.91</v>
      </c>
      <c r="J58" s="39">
        <v>505.29</v>
      </c>
      <c r="K58" s="38"/>
      <c r="L58" s="38"/>
      <c r="M58" s="38"/>
      <c r="N58" s="39">
        <v>505.29</v>
      </c>
      <c r="O58" s="42">
        <v>0</v>
      </c>
      <c r="P58" s="42">
        <v>0</v>
      </c>
      <c r="BZ58" s="31"/>
      <c r="CA58" s="32"/>
      <c r="CB58" s="5" t="s">
        <v>210</v>
      </c>
    </row>
    <row r="59" spans="1:80" customFormat="1" ht="45" x14ac:dyDescent="0.25">
      <c r="A59" s="33" t="s">
        <v>142</v>
      </c>
      <c r="B59" s="34" t="s">
        <v>211</v>
      </c>
      <c r="C59" s="201" t="s">
        <v>212</v>
      </c>
      <c r="D59" s="202"/>
      <c r="E59" s="203"/>
      <c r="F59" s="33" t="s">
        <v>213</v>
      </c>
      <c r="G59" s="35"/>
      <c r="H59" s="36">
        <v>1</v>
      </c>
      <c r="I59" s="37">
        <v>1111</v>
      </c>
      <c r="J59" s="37">
        <v>1410.46</v>
      </c>
      <c r="K59" s="39">
        <v>895.2</v>
      </c>
      <c r="L59" s="39">
        <v>215.8</v>
      </c>
      <c r="M59" s="39">
        <v>299.45999999999998</v>
      </c>
      <c r="N59" s="38"/>
      <c r="O59" s="39">
        <v>1.1399999999999999</v>
      </c>
      <c r="P59" s="39">
        <v>0.36</v>
      </c>
      <c r="BZ59" s="31"/>
      <c r="CA59" s="32"/>
      <c r="CB59" s="5" t="s">
        <v>212</v>
      </c>
    </row>
    <row r="60" spans="1:80" customFormat="1" ht="22.5" x14ac:dyDescent="0.25">
      <c r="A60" s="33" t="s">
        <v>214</v>
      </c>
      <c r="B60" s="34" t="s">
        <v>215</v>
      </c>
      <c r="C60" s="201" t="s">
        <v>216</v>
      </c>
      <c r="D60" s="202"/>
      <c r="E60" s="203"/>
      <c r="F60" s="33" t="s">
        <v>190</v>
      </c>
      <c r="G60" s="35"/>
      <c r="H60" s="44">
        <v>2.0400000000000001E-2</v>
      </c>
      <c r="I60" s="37">
        <v>46398.02</v>
      </c>
      <c r="J60" s="39">
        <v>946.52</v>
      </c>
      <c r="K60" s="38"/>
      <c r="L60" s="38"/>
      <c r="M60" s="38"/>
      <c r="N60" s="39">
        <v>946.52</v>
      </c>
      <c r="O60" s="42">
        <v>0</v>
      </c>
      <c r="P60" s="42">
        <v>0</v>
      </c>
      <c r="BZ60" s="31"/>
      <c r="CA60" s="32"/>
      <c r="CB60" s="5" t="s">
        <v>216</v>
      </c>
    </row>
    <row r="61" spans="1:80" customFormat="1" ht="45" x14ac:dyDescent="0.25">
      <c r="A61" s="33" t="s">
        <v>217</v>
      </c>
      <c r="B61" s="34" t="s">
        <v>218</v>
      </c>
      <c r="C61" s="201" t="s">
        <v>219</v>
      </c>
      <c r="D61" s="202"/>
      <c r="E61" s="203"/>
      <c r="F61" s="33" t="s">
        <v>213</v>
      </c>
      <c r="G61" s="35"/>
      <c r="H61" s="36">
        <v>2</v>
      </c>
      <c r="I61" s="37">
        <v>1313.34</v>
      </c>
      <c r="J61" s="37">
        <v>3308.77</v>
      </c>
      <c r="K61" s="37">
        <v>2088.79</v>
      </c>
      <c r="L61" s="39">
        <v>491.25</v>
      </c>
      <c r="M61" s="39">
        <v>682.1</v>
      </c>
      <c r="N61" s="39">
        <v>46.63</v>
      </c>
      <c r="O61" s="39">
        <v>2.66</v>
      </c>
      <c r="P61" s="39">
        <v>0.82</v>
      </c>
      <c r="BZ61" s="31"/>
      <c r="CA61" s="32"/>
      <c r="CB61" s="5" t="s">
        <v>219</v>
      </c>
    </row>
    <row r="62" spans="1:80" customFormat="1" ht="22.5" x14ac:dyDescent="0.25">
      <c r="A62" s="33" t="s">
        <v>220</v>
      </c>
      <c r="B62" s="34" t="s">
        <v>221</v>
      </c>
      <c r="C62" s="201" t="s">
        <v>222</v>
      </c>
      <c r="D62" s="202"/>
      <c r="E62" s="203"/>
      <c r="F62" s="33" t="s">
        <v>190</v>
      </c>
      <c r="G62" s="35"/>
      <c r="H62" s="43">
        <v>5.0999999999999997E-2</v>
      </c>
      <c r="I62" s="37">
        <v>89914.27</v>
      </c>
      <c r="J62" s="37">
        <v>4585.63</v>
      </c>
      <c r="K62" s="38"/>
      <c r="L62" s="38"/>
      <c r="M62" s="38"/>
      <c r="N62" s="37">
        <v>4585.63</v>
      </c>
      <c r="O62" s="42">
        <v>0</v>
      </c>
      <c r="P62" s="42">
        <v>0</v>
      </c>
      <c r="BZ62" s="31"/>
      <c r="CA62" s="32"/>
      <c r="CB62" s="5" t="s">
        <v>222</v>
      </c>
    </row>
    <row r="63" spans="1:80" customFormat="1" ht="15" x14ac:dyDescent="0.25">
      <c r="A63" s="208" t="s">
        <v>132</v>
      </c>
      <c r="B63" s="208"/>
      <c r="C63" s="208"/>
      <c r="D63" s="208"/>
      <c r="E63" s="208"/>
      <c r="F63" s="208"/>
      <c r="G63" s="208"/>
      <c r="H63" s="208"/>
      <c r="I63" s="208"/>
      <c r="J63" s="208"/>
      <c r="K63" s="208"/>
      <c r="L63" s="208"/>
      <c r="M63" s="208"/>
      <c r="N63" s="208"/>
      <c r="O63" s="208"/>
      <c r="P63" s="208"/>
      <c r="BZ63" s="31"/>
      <c r="CA63" s="32" t="s">
        <v>132</v>
      </c>
    </row>
    <row r="64" spans="1:80" customFormat="1" ht="22.5" x14ac:dyDescent="0.25">
      <c r="A64" s="33" t="s">
        <v>223</v>
      </c>
      <c r="B64" s="34" t="s">
        <v>224</v>
      </c>
      <c r="C64" s="201" t="s">
        <v>225</v>
      </c>
      <c r="D64" s="202"/>
      <c r="E64" s="203"/>
      <c r="F64" s="33" t="s">
        <v>203</v>
      </c>
      <c r="G64" s="35"/>
      <c r="H64" s="62">
        <v>0.4</v>
      </c>
      <c r="I64" s="37">
        <v>9084.2199999999993</v>
      </c>
      <c r="J64" s="37">
        <v>3781.95</v>
      </c>
      <c r="K64" s="37">
        <v>2345.27</v>
      </c>
      <c r="L64" s="39">
        <v>168.86</v>
      </c>
      <c r="M64" s="39">
        <v>101.35</v>
      </c>
      <c r="N64" s="37">
        <v>1166.47</v>
      </c>
      <c r="O64" s="39">
        <v>2.88</v>
      </c>
      <c r="P64" s="40">
        <v>0.1</v>
      </c>
      <c r="BZ64" s="31"/>
      <c r="CA64" s="32"/>
      <c r="CB64" s="5" t="s">
        <v>225</v>
      </c>
    </row>
    <row r="65" spans="1:82" customFormat="1" ht="33.75" x14ac:dyDescent="0.25">
      <c r="A65" s="33" t="s">
        <v>226</v>
      </c>
      <c r="B65" s="34" t="s">
        <v>227</v>
      </c>
      <c r="C65" s="201" t="s">
        <v>228</v>
      </c>
      <c r="D65" s="202"/>
      <c r="E65" s="203"/>
      <c r="F65" s="33" t="s">
        <v>81</v>
      </c>
      <c r="G65" s="35"/>
      <c r="H65" s="43">
        <v>2.5000000000000001E-2</v>
      </c>
      <c r="I65" s="37">
        <v>67785.63</v>
      </c>
      <c r="J65" s="37">
        <v>1694.64</v>
      </c>
      <c r="K65" s="38"/>
      <c r="L65" s="38"/>
      <c r="M65" s="38"/>
      <c r="N65" s="37">
        <v>1694.64</v>
      </c>
      <c r="O65" s="42">
        <v>0</v>
      </c>
      <c r="P65" s="42">
        <v>0</v>
      </c>
      <c r="BZ65" s="31"/>
      <c r="CA65" s="32"/>
      <c r="CB65" s="5" t="s">
        <v>228</v>
      </c>
    </row>
    <row r="66" spans="1:82" customFormat="1" ht="33.75" x14ac:dyDescent="0.25">
      <c r="A66" s="33" t="s">
        <v>229</v>
      </c>
      <c r="B66" s="34" t="s">
        <v>143</v>
      </c>
      <c r="C66" s="201" t="s">
        <v>144</v>
      </c>
      <c r="D66" s="202"/>
      <c r="E66" s="203"/>
      <c r="F66" s="33" t="s">
        <v>145</v>
      </c>
      <c r="G66" s="35"/>
      <c r="H66" s="62">
        <v>0.1</v>
      </c>
      <c r="I66" s="37">
        <v>19258.71</v>
      </c>
      <c r="J66" s="37">
        <v>1989.09</v>
      </c>
      <c r="K66" s="37">
        <v>1504.42</v>
      </c>
      <c r="L66" s="39">
        <v>55.28</v>
      </c>
      <c r="M66" s="39">
        <v>33.14</v>
      </c>
      <c r="N66" s="39">
        <v>396.25</v>
      </c>
      <c r="O66" s="39">
        <v>1.85</v>
      </c>
      <c r="P66" s="39">
        <v>0.03</v>
      </c>
      <c r="BZ66" s="31"/>
      <c r="CA66" s="32"/>
      <c r="CB66" s="5" t="s">
        <v>144</v>
      </c>
    </row>
    <row r="67" spans="1:82" customFormat="1" ht="33.75" x14ac:dyDescent="0.25">
      <c r="A67" s="33" t="s">
        <v>230</v>
      </c>
      <c r="B67" s="34" t="s">
        <v>231</v>
      </c>
      <c r="C67" s="201" t="s">
        <v>232</v>
      </c>
      <c r="D67" s="202"/>
      <c r="E67" s="203"/>
      <c r="F67" s="33" t="s">
        <v>81</v>
      </c>
      <c r="G67" s="35"/>
      <c r="H67" s="44">
        <v>6.1999999999999998E-3</v>
      </c>
      <c r="I67" s="37">
        <v>68652.63</v>
      </c>
      <c r="J67" s="39">
        <v>425.65</v>
      </c>
      <c r="K67" s="38"/>
      <c r="L67" s="38"/>
      <c r="M67" s="38"/>
      <c r="N67" s="39">
        <v>425.65</v>
      </c>
      <c r="O67" s="42">
        <v>0</v>
      </c>
      <c r="P67" s="42">
        <v>0</v>
      </c>
      <c r="BZ67" s="31"/>
      <c r="CA67" s="32"/>
      <c r="CB67" s="5" t="s">
        <v>232</v>
      </c>
    </row>
    <row r="68" spans="1:82" customFormat="1" ht="33.75" x14ac:dyDescent="0.25">
      <c r="A68" s="33" t="s">
        <v>233</v>
      </c>
      <c r="B68" s="34" t="s">
        <v>234</v>
      </c>
      <c r="C68" s="201" t="s">
        <v>235</v>
      </c>
      <c r="D68" s="202"/>
      <c r="E68" s="203"/>
      <c r="F68" s="33" t="s">
        <v>236</v>
      </c>
      <c r="G68" s="35"/>
      <c r="H68" s="44">
        <v>2.2100000000000002E-2</v>
      </c>
      <c r="I68" s="37">
        <v>104201.02</v>
      </c>
      <c r="J68" s="37">
        <v>2763.41</v>
      </c>
      <c r="K68" s="37">
        <v>2763.41</v>
      </c>
      <c r="L68" s="38"/>
      <c r="M68" s="38"/>
      <c r="N68" s="38"/>
      <c r="O68" s="39">
        <v>4.08</v>
      </c>
      <c r="P68" s="42">
        <v>0</v>
      </c>
      <c r="BZ68" s="31"/>
      <c r="CA68" s="32"/>
      <c r="CB68" s="5" t="s">
        <v>235</v>
      </c>
    </row>
    <row r="69" spans="1:82" customFormat="1" ht="22.5" x14ac:dyDescent="0.25">
      <c r="A69" s="33" t="s">
        <v>237</v>
      </c>
      <c r="B69" s="34" t="s">
        <v>238</v>
      </c>
      <c r="C69" s="201" t="s">
        <v>239</v>
      </c>
      <c r="D69" s="202"/>
      <c r="E69" s="203"/>
      <c r="F69" s="33" t="s">
        <v>240</v>
      </c>
      <c r="G69" s="35"/>
      <c r="H69" s="41">
        <v>1.47</v>
      </c>
      <c r="I69" s="37">
        <v>1355.21</v>
      </c>
      <c r="J69" s="37">
        <v>2004.39</v>
      </c>
      <c r="K69" s="37">
        <v>1938.2</v>
      </c>
      <c r="L69" s="39">
        <v>18.82</v>
      </c>
      <c r="M69" s="39">
        <v>12.23</v>
      </c>
      <c r="N69" s="39">
        <v>35.14</v>
      </c>
      <c r="O69" s="39">
        <v>2.65</v>
      </c>
      <c r="P69" s="39">
        <v>0.01</v>
      </c>
      <c r="BZ69" s="31"/>
      <c r="CA69" s="32"/>
      <c r="CB69" s="5" t="s">
        <v>239</v>
      </c>
    </row>
    <row r="70" spans="1:82" customFormat="1" ht="33.75" x14ac:dyDescent="0.25">
      <c r="A70" s="33" t="s">
        <v>241</v>
      </c>
      <c r="B70" s="34" t="s">
        <v>242</v>
      </c>
      <c r="C70" s="201" t="s">
        <v>243</v>
      </c>
      <c r="D70" s="202"/>
      <c r="E70" s="203"/>
      <c r="F70" s="33" t="s">
        <v>81</v>
      </c>
      <c r="G70" s="35"/>
      <c r="H70" s="43">
        <v>2.8000000000000001E-2</v>
      </c>
      <c r="I70" s="37">
        <v>88695.41</v>
      </c>
      <c r="J70" s="37">
        <v>2483.4699999999998</v>
      </c>
      <c r="K70" s="38"/>
      <c r="L70" s="38"/>
      <c r="M70" s="38"/>
      <c r="N70" s="37">
        <v>2483.4699999999998</v>
      </c>
      <c r="O70" s="42">
        <v>0</v>
      </c>
      <c r="P70" s="42">
        <v>0</v>
      </c>
      <c r="BZ70" s="31"/>
      <c r="CA70" s="32"/>
      <c r="CB70" s="5" t="s">
        <v>243</v>
      </c>
    </row>
    <row r="71" spans="1:82" customFormat="1" ht="22.5" x14ac:dyDescent="0.25">
      <c r="A71" s="33" t="s">
        <v>244</v>
      </c>
      <c r="B71" s="34" t="s">
        <v>245</v>
      </c>
      <c r="C71" s="201" t="s">
        <v>246</v>
      </c>
      <c r="D71" s="202"/>
      <c r="E71" s="203"/>
      <c r="F71" s="33" t="s">
        <v>236</v>
      </c>
      <c r="G71" s="35"/>
      <c r="H71" s="44">
        <v>2.2100000000000002E-2</v>
      </c>
      <c r="I71" s="37">
        <v>57409.07</v>
      </c>
      <c r="J71" s="37">
        <v>1268.74</v>
      </c>
      <c r="K71" s="37">
        <v>1268.74</v>
      </c>
      <c r="L71" s="38"/>
      <c r="M71" s="38"/>
      <c r="N71" s="38"/>
      <c r="O71" s="39">
        <v>1.96</v>
      </c>
      <c r="P71" s="42">
        <v>0</v>
      </c>
      <c r="BZ71" s="31"/>
      <c r="CA71" s="32"/>
      <c r="CB71" s="5" t="s">
        <v>246</v>
      </c>
    </row>
    <row r="72" spans="1:82" customFormat="1" ht="15" x14ac:dyDescent="0.25">
      <c r="A72" s="198" t="s">
        <v>152</v>
      </c>
      <c r="B72" s="199"/>
      <c r="C72" s="199"/>
      <c r="D72" s="199"/>
      <c r="E72" s="199"/>
      <c r="F72" s="199"/>
      <c r="G72" s="199"/>
      <c r="H72" s="199"/>
      <c r="I72" s="200"/>
      <c r="J72" s="45"/>
      <c r="K72" s="45"/>
      <c r="L72" s="45"/>
      <c r="M72" s="45"/>
      <c r="N72" s="45"/>
      <c r="O72" s="45"/>
      <c r="P72" s="45"/>
      <c r="CC72" s="46" t="s">
        <v>152</v>
      </c>
    </row>
    <row r="73" spans="1:82" customFormat="1" ht="15" x14ac:dyDescent="0.25">
      <c r="A73" s="194" t="s">
        <v>153</v>
      </c>
      <c r="B73" s="195"/>
      <c r="C73" s="195"/>
      <c r="D73" s="195"/>
      <c r="E73" s="195"/>
      <c r="F73" s="195"/>
      <c r="G73" s="195"/>
      <c r="H73" s="195"/>
      <c r="I73" s="196"/>
      <c r="J73" s="37">
        <v>394284.43</v>
      </c>
      <c r="K73" s="38"/>
      <c r="L73" s="38"/>
      <c r="M73" s="38"/>
      <c r="N73" s="38"/>
      <c r="O73" s="38"/>
      <c r="P73" s="38"/>
      <c r="CC73" s="46"/>
      <c r="CD73" s="5" t="s">
        <v>153</v>
      </c>
    </row>
    <row r="74" spans="1:82" customFormat="1" ht="15" x14ac:dyDescent="0.25">
      <c r="A74" s="194" t="s">
        <v>154</v>
      </c>
      <c r="B74" s="195"/>
      <c r="C74" s="195"/>
      <c r="D74" s="195"/>
      <c r="E74" s="195"/>
      <c r="F74" s="195"/>
      <c r="G74" s="195"/>
      <c r="H74" s="195"/>
      <c r="I74" s="196"/>
      <c r="J74" s="38"/>
      <c r="K74" s="38"/>
      <c r="L74" s="38"/>
      <c r="M74" s="38"/>
      <c r="N74" s="38"/>
      <c r="O74" s="38"/>
      <c r="P74" s="38"/>
      <c r="CC74" s="46"/>
      <c r="CD74" s="5" t="s">
        <v>154</v>
      </c>
    </row>
    <row r="75" spans="1:82" customFormat="1" ht="15" x14ac:dyDescent="0.25">
      <c r="A75" s="194" t="s">
        <v>155</v>
      </c>
      <c r="B75" s="195"/>
      <c r="C75" s="195"/>
      <c r="D75" s="195"/>
      <c r="E75" s="195"/>
      <c r="F75" s="195"/>
      <c r="G75" s="195"/>
      <c r="H75" s="195"/>
      <c r="I75" s="196"/>
      <c r="J75" s="37">
        <v>65832.84</v>
      </c>
      <c r="K75" s="38"/>
      <c r="L75" s="38"/>
      <c r="M75" s="38"/>
      <c r="N75" s="38"/>
      <c r="O75" s="38"/>
      <c r="P75" s="38"/>
      <c r="CC75" s="46"/>
      <c r="CD75" s="5" t="s">
        <v>155</v>
      </c>
    </row>
    <row r="76" spans="1:82" customFormat="1" ht="15" x14ac:dyDescent="0.25">
      <c r="A76" s="194" t="s">
        <v>156</v>
      </c>
      <c r="B76" s="195"/>
      <c r="C76" s="195"/>
      <c r="D76" s="195"/>
      <c r="E76" s="195"/>
      <c r="F76" s="195"/>
      <c r="G76" s="195"/>
      <c r="H76" s="195"/>
      <c r="I76" s="196"/>
      <c r="J76" s="37">
        <v>54277.14</v>
      </c>
      <c r="K76" s="38"/>
      <c r="L76" s="38"/>
      <c r="M76" s="38"/>
      <c r="N76" s="38"/>
      <c r="O76" s="38"/>
      <c r="P76" s="38"/>
      <c r="CC76" s="46"/>
      <c r="CD76" s="5" t="s">
        <v>156</v>
      </c>
    </row>
    <row r="77" spans="1:82" customFormat="1" ht="15" x14ac:dyDescent="0.25">
      <c r="A77" s="194" t="s">
        <v>157</v>
      </c>
      <c r="B77" s="195"/>
      <c r="C77" s="195"/>
      <c r="D77" s="195"/>
      <c r="E77" s="195"/>
      <c r="F77" s="195"/>
      <c r="G77" s="195"/>
      <c r="H77" s="195"/>
      <c r="I77" s="196"/>
      <c r="J77" s="37">
        <v>27963.53</v>
      </c>
      <c r="K77" s="38"/>
      <c r="L77" s="38"/>
      <c r="M77" s="38"/>
      <c r="N77" s="38"/>
      <c r="O77" s="38"/>
      <c r="P77" s="38"/>
      <c r="CC77" s="46"/>
      <c r="CD77" s="5" t="s">
        <v>157</v>
      </c>
    </row>
    <row r="78" spans="1:82" customFormat="1" ht="15" x14ac:dyDescent="0.25">
      <c r="A78" s="194" t="s">
        <v>158</v>
      </c>
      <c r="B78" s="195"/>
      <c r="C78" s="195"/>
      <c r="D78" s="195"/>
      <c r="E78" s="195"/>
      <c r="F78" s="195"/>
      <c r="G78" s="195"/>
      <c r="H78" s="195"/>
      <c r="I78" s="196"/>
      <c r="J78" s="37">
        <v>246210.92</v>
      </c>
      <c r="K78" s="38"/>
      <c r="L78" s="38"/>
      <c r="M78" s="38"/>
      <c r="N78" s="38"/>
      <c r="O78" s="38"/>
      <c r="P78" s="38"/>
      <c r="CC78" s="46"/>
      <c r="CD78" s="5" t="s">
        <v>158</v>
      </c>
    </row>
    <row r="79" spans="1:82" customFormat="1" ht="15" x14ac:dyDescent="0.25">
      <c r="A79" s="194" t="s">
        <v>159</v>
      </c>
      <c r="B79" s="195"/>
      <c r="C79" s="195"/>
      <c r="D79" s="195"/>
      <c r="E79" s="195"/>
      <c r="F79" s="195"/>
      <c r="G79" s="195"/>
      <c r="H79" s="195"/>
      <c r="I79" s="196"/>
      <c r="J79" s="37">
        <v>529830.68999999994</v>
      </c>
      <c r="K79" s="38"/>
      <c r="L79" s="38"/>
      <c r="M79" s="38"/>
      <c r="N79" s="38"/>
      <c r="O79" s="38"/>
      <c r="P79" s="38"/>
      <c r="CC79" s="46"/>
      <c r="CD79" s="5" t="s">
        <v>159</v>
      </c>
    </row>
    <row r="80" spans="1:82" customFormat="1" ht="15" x14ac:dyDescent="0.25">
      <c r="A80" s="194" t="s">
        <v>154</v>
      </c>
      <c r="B80" s="195"/>
      <c r="C80" s="195"/>
      <c r="D80" s="195"/>
      <c r="E80" s="195"/>
      <c r="F80" s="195"/>
      <c r="G80" s="195"/>
      <c r="H80" s="195"/>
      <c r="I80" s="196"/>
      <c r="J80" s="38"/>
      <c r="K80" s="38"/>
      <c r="L80" s="38"/>
      <c r="M80" s="38"/>
      <c r="N80" s="38"/>
      <c r="O80" s="38"/>
      <c r="P80" s="38"/>
      <c r="CC80" s="46"/>
      <c r="CD80" s="5" t="s">
        <v>154</v>
      </c>
    </row>
    <row r="81" spans="1:82" customFormat="1" ht="15" x14ac:dyDescent="0.25">
      <c r="A81" s="194" t="s">
        <v>160</v>
      </c>
      <c r="B81" s="195"/>
      <c r="C81" s="195"/>
      <c r="D81" s="195"/>
      <c r="E81" s="195"/>
      <c r="F81" s="195"/>
      <c r="G81" s="195"/>
      <c r="H81" s="195"/>
      <c r="I81" s="196"/>
      <c r="J81" s="37">
        <v>61983.15</v>
      </c>
      <c r="K81" s="38"/>
      <c r="L81" s="38"/>
      <c r="M81" s="38"/>
      <c r="N81" s="38"/>
      <c r="O81" s="38"/>
      <c r="P81" s="38"/>
      <c r="CC81" s="46"/>
      <c r="CD81" s="5" t="s">
        <v>160</v>
      </c>
    </row>
    <row r="82" spans="1:82" customFormat="1" ht="15" x14ac:dyDescent="0.25">
      <c r="A82" s="194" t="s">
        <v>161</v>
      </c>
      <c r="B82" s="195"/>
      <c r="C82" s="195"/>
      <c r="D82" s="195"/>
      <c r="E82" s="195"/>
      <c r="F82" s="195"/>
      <c r="G82" s="195"/>
      <c r="H82" s="195"/>
      <c r="I82" s="196"/>
      <c r="J82" s="37">
        <v>54053</v>
      </c>
      <c r="K82" s="38"/>
      <c r="L82" s="38"/>
      <c r="M82" s="38"/>
      <c r="N82" s="38"/>
      <c r="O82" s="38"/>
      <c r="P82" s="38"/>
      <c r="CC82" s="46"/>
      <c r="CD82" s="5" t="s">
        <v>161</v>
      </c>
    </row>
    <row r="83" spans="1:82" customFormat="1" ht="15" x14ac:dyDescent="0.25">
      <c r="A83" s="194" t="s">
        <v>162</v>
      </c>
      <c r="B83" s="195"/>
      <c r="C83" s="195"/>
      <c r="D83" s="195"/>
      <c r="E83" s="195"/>
      <c r="F83" s="195"/>
      <c r="G83" s="195"/>
      <c r="H83" s="195"/>
      <c r="I83" s="196"/>
      <c r="J83" s="37">
        <v>27829.040000000001</v>
      </c>
      <c r="K83" s="38"/>
      <c r="L83" s="38"/>
      <c r="M83" s="38"/>
      <c r="N83" s="38"/>
      <c r="O83" s="38"/>
      <c r="P83" s="38"/>
      <c r="CC83" s="46"/>
      <c r="CD83" s="5" t="s">
        <v>162</v>
      </c>
    </row>
    <row r="84" spans="1:82" customFormat="1" ht="15" x14ac:dyDescent="0.25">
      <c r="A84" s="194" t="s">
        <v>163</v>
      </c>
      <c r="B84" s="195"/>
      <c r="C84" s="195"/>
      <c r="D84" s="195"/>
      <c r="E84" s="195"/>
      <c r="F84" s="195"/>
      <c r="G84" s="195"/>
      <c r="H84" s="195"/>
      <c r="I84" s="196"/>
      <c r="J84" s="37">
        <v>240044.44</v>
      </c>
      <c r="K84" s="38"/>
      <c r="L84" s="38"/>
      <c r="M84" s="38"/>
      <c r="N84" s="38"/>
      <c r="O84" s="38"/>
      <c r="P84" s="38"/>
      <c r="CC84" s="46"/>
      <c r="CD84" s="5" t="s">
        <v>163</v>
      </c>
    </row>
    <row r="85" spans="1:82" customFormat="1" ht="15" x14ac:dyDescent="0.25">
      <c r="A85" s="194" t="s">
        <v>164</v>
      </c>
      <c r="B85" s="195"/>
      <c r="C85" s="195"/>
      <c r="D85" s="195"/>
      <c r="E85" s="195"/>
      <c r="F85" s="195"/>
      <c r="G85" s="195"/>
      <c r="H85" s="195"/>
      <c r="I85" s="196"/>
      <c r="J85" s="37">
        <v>92840.18</v>
      </c>
      <c r="K85" s="38"/>
      <c r="L85" s="38"/>
      <c r="M85" s="38"/>
      <c r="N85" s="38"/>
      <c r="O85" s="38"/>
      <c r="P85" s="38"/>
      <c r="CC85" s="46"/>
      <c r="CD85" s="5" t="s">
        <v>164</v>
      </c>
    </row>
    <row r="86" spans="1:82" customFormat="1" ht="15" x14ac:dyDescent="0.25">
      <c r="A86" s="194" t="s">
        <v>165</v>
      </c>
      <c r="B86" s="195"/>
      <c r="C86" s="195"/>
      <c r="D86" s="195"/>
      <c r="E86" s="195"/>
      <c r="F86" s="195"/>
      <c r="G86" s="195"/>
      <c r="H86" s="195"/>
      <c r="I86" s="196"/>
      <c r="J86" s="37">
        <v>53080.88</v>
      </c>
      <c r="K86" s="38"/>
      <c r="L86" s="38"/>
      <c r="M86" s="38"/>
      <c r="N86" s="38"/>
      <c r="O86" s="38"/>
      <c r="P86" s="38"/>
      <c r="CC86" s="46"/>
      <c r="CD86" s="5" t="s">
        <v>165</v>
      </c>
    </row>
    <row r="87" spans="1:82" customFormat="1" ht="15" x14ac:dyDescent="0.25">
      <c r="A87" s="194" t="s">
        <v>166</v>
      </c>
      <c r="B87" s="195"/>
      <c r="C87" s="195"/>
      <c r="D87" s="195"/>
      <c r="E87" s="195"/>
      <c r="F87" s="195"/>
      <c r="G87" s="195"/>
      <c r="H87" s="195"/>
      <c r="I87" s="196"/>
      <c r="J87" s="37">
        <v>16311.24</v>
      </c>
      <c r="K87" s="38"/>
      <c r="L87" s="38"/>
      <c r="M87" s="38"/>
      <c r="N87" s="38"/>
      <c r="O87" s="38"/>
      <c r="P87" s="38"/>
      <c r="CC87" s="46"/>
      <c r="CD87" s="5" t="s">
        <v>166</v>
      </c>
    </row>
    <row r="88" spans="1:82" customFormat="1" ht="15" x14ac:dyDescent="0.25">
      <c r="A88" s="194" t="s">
        <v>154</v>
      </c>
      <c r="B88" s="195"/>
      <c r="C88" s="195"/>
      <c r="D88" s="195"/>
      <c r="E88" s="195"/>
      <c r="F88" s="195"/>
      <c r="G88" s="195"/>
      <c r="H88" s="195"/>
      <c r="I88" s="196"/>
      <c r="J88" s="38"/>
      <c r="K88" s="38"/>
      <c r="L88" s="38"/>
      <c r="M88" s="38"/>
      <c r="N88" s="38"/>
      <c r="O88" s="38"/>
      <c r="P88" s="38"/>
      <c r="CC88" s="46"/>
      <c r="CD88" s="5" t="s">
        <v>154</v>
      </c>
    </row>
    <row r="89" spans="1:82" customFormat="1" ht="15" x14ac:dyDescent="0.25">
      <c r="A89" s="194" t="s">
        <v>160</v>
      </c>
      <c r="B89" s="195"/>
      <c r="C89" s="195"/>
      <c r="D89" s="195"/>
      <c r="E89" s="195"/>
      <c r="F89" s="195"/>
      <c r="G89" s="195"/>
      <c r="H89" s="195"/>
      <c r="I89" s="196"/>
      <c r="J89" s="37">
        <v>3849.69</v>
      </c>
      <c r="K89" s="38"/>
      <c r="L89" s="38"/>
      <c r="M89" s="38"/>
      <c r="N89" s="38"/>
      <c r="O89" s="38"/>
      <c r="P89" s="38"/>
      <c r="CC89" s="46"/>
      <c r="CD89" s="5" t="s">
        <v>160</v>
      </c>
    </row>
    <row r="90" spans="1:82" customFormat="1" ht="15" x14ac:dyDescent="0.25">
      <c r="A90" s="194" t="s">
        <v>161</v>
      </c>
      <c r="B90" s="195"/>
      <c r="C90" s="195"/>
      <c r="D90" s="195"/>
      <c r="E90" s="195"/>
      <c r="F90" s="195"/>
      <c r="G90" s="195"/>
      <c r="H90" s="195"/>
      <c r="I90" s="196"/>
      <c r="J90" s="39">
        <v>224.14</v>
      </c>
      <c r="K90" s="38"/>
      <c r="L90" s="38"/>
      <c r="M90" s="38"/>
      <c r="N90" s="38"/>
      <c r="O90" s="38"/>
      <c r="P90" s="38"/>
      <c r="CC90" s="46"/>
      <c r="CD90" s="5" t="s">
        <v>161</v>
      </c>
    </row>
    <row r="91" spans="1:82" customFormat="1" ht="15" x14ac:dyDescent="0.25">
      <c r="A91" s="194" t="s">
        <v>162</v>
      </c>
      <c r="B91" s="195"/>
      <c r="C91" s="195"/>
      <c r="D91" s="195"/>
      <c r="E91" s="195"/>
      <c r="F91" s="195"/>
      <c r="G91" s="195"/>
      <c r="H91" s="195"/>
      <c r="I91" s="196"/>
      <c r="J91" s="39">
        <v>134.49</v>
      </c>
      <c r="K91" s="38"/>
      <c r="L91" s="38"/>
      <c r="M91" s="38"/>
      <c r="N91" s="38"/>
      <c r="O91" s="38"/>
      <c r="P91" s="38"/>
      <c r="CC91" s="46"/>
      <c r="CD91" s="5" t="s">
        <v>162</v>
      </c>
    </row>
    <row r="92" spans="1:82" customFormat="1" ht="15" x14ac:dyDescent="0.25">
      <c r="A92" s="194" t="s">
        <v>163</v>
      </c>
      <c r="B92" s="195"/>
      <c r="C92" s="195"/>
      <c r="D92" s="195"/>
      <c r="E92" s="195"/>
      <c r="F92" s="195"/>
      <c r="G92" s="195"/>
      <c r="H92" s="195"/>
      <c r="I92" s="196"/>
      <c r="J92" s="37">
        <v>6166.48</v>
      </c>
      <c r="K92" s="38"/>
      <c r="L92" s="38"/>
      <c r="M92" s="38"/>
      <c r="N92" s="38"/>
      <c r="O92" s="38"/>
      <c r="P92" s="38"/>
      <c r="CC92" s="46"/>
      <c r="CD92" s="5" t="s">
        <v>163</v>
      </c>
    </row>
    <row r="93" spans="1:82" customFormat="1" ht="15" x14ac:dyDescent="0.25">
      <c r="A93" s="194" t="s">
        <v>164</v>
      </c>
      <c r="B93" s="195"/>
      <c r="C93" s="195"/>
      <c r="D93" s="195"/>
      <c r="E93" s="195"/>
      <c r="F93" s="195"/>
      <c r="G93" s="195"/>
      <c r="H93" s="195"/>
      <c r="I93" s="196"/>
      <c r="J93" s="37">
        <v>3904.5</v>
      </c>
      <c r="K93" s="38"/>
      <c r="L93" s="38"/>
      <c r="M93" s="38"/>
      <c r="N93" s="38"/>
      <c r="O93" s="38"/>
      <c r="P93" s="38"/>
      <c r="CC93" s="46"/>
      <c r="CD93" s="5" t="s">
        <v>164</v>
      </c>
    </row>
    <row r="94" spans="1:82" customFormat="1" ht="15" x14ac:dyDescent="0.25">
      <c r="A94" s="194" t="s">
        <v>165</v>
      </c>
      <c r="B94" s="195"/>
      <c r="C94" s="195"/>
      <c r="D94" s="195"/>
      <c r="E94" s="195"/>
      <c r="F94" s="195"/>
      <c r="G94" s="195"/>
      <c r="H94" s="195"/>
      <c r="I94" s="196"/>
      <c r="J94" s="37">
        <v>2031.94</v>
      </c>
      <c r="K94" s="38"/>
      <c r="L94" s="38"/>
      <c r="M94" s="38"/>
      <c r="N94" s="38"/>
      <c r="O94" s="38"/>
      <c r="P94" s="38"/>
      <c r="CC94" s="46"/>
      <c r="CD94" s="5" t="s">
        <v>165</v>
      </c>
    </row>
    <row r="95" spans="1:82" customFormat="1" ht="15" x14ac:dyDescent="0.25">
      <c r="A95" s="194" t="s">
        <v>167</v>
      </c>
      <c r="B95" s="195"/>
      <c r="C95" s="195"/>
      <c r="D95" s="195"/>
      <c r="E95" s="195"/>
      <c r="F95" s="195"/>
      <c r="G95" s="195"/>
      <c r="H95" s="195"/>
      <c r="I95" s="196"/>
      <c r="J95" s="37">
        <v>93796.37</v>
      </c>
      <c r="K95" s="38"/>
      <c r="L95" s="38"/>
      <c r="M95" s="38"/>
      <c r="N95" s="38"/>
      <c r="O95" s="38"/>
      <c r="P95" s="38"/>
      <c r="CC95" s="46"/>
      <c r="CD95" s="5" t="s">
        <v>167</v>
      </c>
    </row>
    <row r="96" spans="1:82" customFormat="1" ht="15" x14ac:dyDescent="0.25">
      <c r="A96" s="194" t="s">
        <v>168</v>
      </c>
      <c r="B96" s="195"/>
      <c r="C96" s="195"/>
      <c r="D96" s="195"/>
      <c r="E96" s="195"/>
      <c r="F96" s="195"/>
      <c r="G96" s="195"/>
      <c r="H96" s="195"/>
      <c r="I96" s="196"/>
      <c r="J96" s="37">
        <v>96744.68</v>
      </c>
      <c r="K96" s="38"/>
      <c r="L96" s="38"/>
      <c r="M96" s="38"/>
      <c r="N96" s="38"/>
      <c r="O96" s="38"/>
      <c r="P96" s="38"/>
      <c r="CC96" s="46"/>
      <c r="CD96" s="5" t="s">
        <v>168</v>
      </c>
    </row>
    <row r="97" spans="1:83" customFormat="1" ht="15" x14ac:dyDescent="0.25">
      <c r="A97" s="194" t="s">
        <v>169</v>
      </c>
      <c r="B97" s="195"/>
      <c r="C97" s="195"/>
      <c r="D97" s="195"/>
      <c r="E97" s="195"/>
      <c r="F97" s="195"/>
      <c r="G97" s="195"/>
      <c r="H97" s="195"/>
      <c r="I97" s="196"/>
      <c r="J97" s="37">
        <v>55112.82</v>
      </c>
      <c r="K97" s="38"/>
      <c r="L97" s="38"/>
      <c r="M97" s="38"/>
      <c r="N97" s="38"/>
      <c r="O97" s="38"/>
      <c r="P97" s="38"/>
      <c r="CC97" s="46"/>
      <c r="CD97" s="5" t="s">
        <v>169</v>
      </c>
    </row>
    <row r="98" spans="1:83" customFormat="1" ht="15" x14ac:dyDescent="0.25">
      <c r="A98" s="198" t="s">
        <v>170</v>
      </c>
      <c r="B98" s="199"/>
      <c r="C98" s="199"/>
      <c r="D98" s="199"/>
      <c r="E98" s="199"/>
      <c r="F98" s="199"/>
      <c r="G98" s="199"/>
      <c r="H98" s="199"/>
      <c r="I98" s="200"/>
      <c r="J98" s="47">
        <v>546141.93000000005</v>
      </c>
      <c r="K98" s="45"/>
      <c r="L98" s="45"/>
      <c r="M98" s="45"/>
      <c r="N98" s="45"/>
      <c r="O98" s="63">
        <v>86.317930000000004</v>
      </c>
      <c r="P98" s="48">
        <v>30.9162</v>
      </c>
      <c r="CC98" s="46"/>
      <c r="CE98" s="46" t="s">
        <v>170</v>
      </c>
    </row>
    <row r="99" spans="1:83" customFormat="1" ht="15" x14ac:dyDescent="0.25">
      <c r="A99" s="194" t="s">
        <v>171</v>
      </c>
      <c r="B99" s="195"/>
      <c r="C99" s="195"/>
      <c r="D99" s="195"/>
      <c r="E99" s="195"/>
      <c r="F99" s="195"/>
      <c r="G99" s="195"/>
      <c r="H99" s="195"/>
      <c r="I99" s="196"/>
      <c r="J99" s="38"/>
      <c r="K99" s="38"/>
      <c r="L99" s="38"/>
      <c r="M99" s="38"/>
      <c r="N99" s="38"/>
      <c r="O99" s="38"/>
      <c r="P99" s="38"/>
      <c r="CC99" s="46"/>
      <c r="CD99" s="5" t="s">
        <v>171</v>
      </c>
      <c r="CE99" s="46"/>
    </row>
    <row r="100" spans="1:83" customFormat="1" ht="15" x14ac:dyDescent="0.25">
      <c r="A100" s="194" t="s">
        <v>172</v>
      </c>
      <c r="B100" s="195"/>
      <c r="C100" s="195"/>
      <c r="D100" s="195"/>
      <c r="E100" s="195"/>
      <c r="F100" s="195"/>
      <c r="G100" s="195"/>
      <c r="H100" s="195"/>
      <c r="I100" s="196"/>
      <c r="J100" s="38"/>
      <c r="K100" s="38"/>
      <c r="L100" s="38"/>
      <c r="M100" s="38"/>
      <c r="N100" s="38"/>
      <c r="O100" s="38"/>
      <c r="P100" s="38"/>
      <c r="CC100" s="46"/>
      <c r="CD100" s="5" t="s">
        <v>172</v>
      </c>
      <c r="CE100" s="46"/>
    </row>
    <row r="101" spans="1:83" customFormat="1" ht="15" x14ac:dyDescent="0.25">
      <c r="A101" s="194" t="s">
        <v>173</v>
      </c>
      <c r="B101" s="195"/>
      <c r="C101" s="195"/>
      <c r="D101" s="195"/>
      <c r="E101" s="195"/>
      <c r="F101" s="195"/>
      <c r="G101" s="195"/>
      <c r="H101" s="195"/>
      <c r="I101" s="196"/>
      <c r="J101" s="38"/>
      <c r="K101" s="38"/>
      <c r="L101" s="38"/>
      <c r="M101" s="38"/>
      <c r="N101" s="38"/>
      <c r="O101" s="38"/>
      <c r="P101" s="38"/>
      <c r="CC101" s="46"/>
      <c r="CD101" s="5" t="s">
        <v>173</v>
      </c>
      <c r="CE101" s="46"/>
    </row>
    <row r="102" spans="1:83" customFormat="1" ht="3" customHeight="1" x14ac:dyDescent="0.25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50"/>
      <c r="M102" s="50"/>
      <c r="N102" s="50"/>
      <c r="O102" s="51"/>
      <c r="P102" s="51"/>
    </row>
    <row r="103" spans="1:83" customFormat="1" ht="53.2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83" customFormat="1" ht="15" x14ac:dyDescent="0.25">
      <c r="A104" s="1"/>
      <c r="B104" s="1"/>
      <c r="C104" s="1"/>
      <c r="D104" s="1"/>
      <c r="E104" s="1"/>
      <c r="F104" s="1"/>
      <c r="G104" s="1"/>
      <c r="H104" s="14"/>
      <c r="I104" s="197"/>
      <c r="J104" s="197"/>
      <c r="K104" s="197"/>
      <c r="L104" s="1"/>
      <c r="M104" s="1"/>
      <c r="N104" s="1"/>
      <c r="O104" s="1"/>
      <c r="P104" s="1"/>
    </row>
    <row r="105" spans="1:83" customFormat="1" ht="1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83" customFormat="1" ht="1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</sheetData>
  <mergeCells count="103">
    <mergeCell ref="A8:P8"/>
    <mergeCell ref="A9:P9"/>
    <mergeCell ref="A11:P11"/>
    <mergeCell ref="A12:P12"/>
    <mergeCell ref="A13:P13"/>
    <mergeCell ref="A14:P14"/>
    <mergeCell ref="A2:C2"/>
    <mergeCell ref="M2:P2"/>
    <mergeCell ref="A3:D3"/>
    <mergeCell ref="L3:P3"/>
    <mergeCell ref="A4:D4"/>
    <mergeCell ref="L4:P4"/>
    <mergeCell ref="C15:G15"/>
    <mergeCell ref="E22:P22"/>
    <mergeCell ref="A24:A26"/>
    <mergeCell ref="B24:B26"/>
    <mergeCell ref="C24:E26"/>
    <mergeCell ref="F24:F26"/>
    <mergeCell ref="G24:H24"/>
    <mergeCell ref="I24:N24"/>
    <mergeCell ref="O24:O26"/>
    <mergeCell ref="P24:P26"/>
    <mergeCell ref="A28:P28"/>
    <mergeCell ref="A29:P29"/>
    <mergeCell ref="C30:E30"/>
    <mergeCell ref="C31:E31"/>
    <mergeCell ref="C32:E32"/>
    <mergeCell ref="C33:E33"/>
    <mergeCell ref="G25:G26"/>
    <mergeCell ref="H25:H26"/>
    <mergeCell ref="I25:I26"/>
    <mergeCell ref="J25:J26"/>
    <mergeCell ref="K25:N25"/>
    <mergeCell ref="C27:E27"/>
    <mergeCell ref="A39:P39"/>
    <mergeCell ref="C40:E40"/>
    <mergeCell ref="C41:E41"/>
    <mergeCell ref="C42:E42"/>
    <mergeCell ref="C43:E43"/>
    <mergeCell ref="C44:E44"/>
    <mergeCell ref="C34:E34"/>
    <mergeCell ref="A35:P35"/>
    <mergeCell ref="C36:E36"/>
    <mergeCell ref="C37:E37"/>
    <mergeCell ref="C38:E38"/>
    <mergeCell ref="C51:E51"/>
    <mergeCell ref="C52:E52"/>
    <mergeCell ref="C53:E53"/>
    <mergeCell ref="C54:E54"/>
    <mergeCell ref="C55:E55"/>
    <mergeCell ref="C56:E56"/>
    <mergeCell ref="C45:E45"/>
    <mergeCell ref="C46:E46"/>
    <mergeCell ref="C47:E47"/>
    <mergeCell ref="A48:P48"/>
    <mergeCell ref="C49:E49"/>
    <mergeCell ref="C50:E50"/>
    <mergeCell ref="A63:P63"/>
    <mergeCell ref="C64:E64"/>
    <mergeCell ref="C65:E65"/>
    <mergeCell ref="C66:E66"/>
    <mergeCell ref="C57:E57"/>
    <mergeCell ref="C58:E58"/>
    <mergeCell ref="C59:E59"/>
    <mergeCell ref="C60:E60"/>
    <mergeCell ref="C61:E61"/>
    <mergeCell ref="C62:E62"/>
    <mergeCell ref="A73:I73"/>
    <mergeCell ref="A74:I74"/>
    <mergeCell ref="A75:I75"/>
    <mergeCell ref="A76:I76"/>
    <mergeCell ref="A77:I77"/>
    <mergeCell ref="A78:I78"/>
    <mergeCell ref="C67:E67"/>
    <mergeCell ref="C68:E68"/>
    <mergeCell ref="C69:E69"/>
    <mergeCell ref="C70:E70"/>
    <mergeCell ref="C71:E71"/>
    <mergeCell ref="A72:I72"/>
    <mergeCell ref="A85:I85"/>
    <mergeCell ref="A86:I86"/>
    <mergeCell ref="A87:I87"/>
    <mergeCell ref="A88:I88"/>
    <mergeCell ref="A89:I89"/>
    <mergeCell ref="A90:I90"/>
    <mergeCell ref="A79:I79"/>
    <mergeCell ref="A80:I80"/>
    <mergeCell ref="A81:I81"/>
    <mergeCell ref="A82:I82"/>
    <mergeCell ref="A83:I83"/>
    <mergeCell ref="A84:I84"/>
    <mergeCell ref="A97:I97"/>
    <mergeCell ref="A98:I98"/>
    <mergeCell ref="A99:I99"/>
    <mergeCell ref="A100:I100"/>
    <mergeCell ref="A101:I101"/>
    <mergeCell ref="I104:K104"/>
    <mergeCell ref="A91:I91"/>
    <mergeCell ref="A92:I92"/>
    <mergeCell ref="A93:I93"/>
    <mergeCell ref="A94:I94"/>
    <mergeCell ref="A95:I95"/>
    <mergeCell ref="A96:I96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25608-5ED9-436C-841B-311BEF665762}">
  <sheetPr>
    <pageSetUpPr fitToPage="1"/>
  </sheetPr>
  <dimension ref="A1:CH103"/>
  <sheetViews>
    <sheetView topLeftCell="A61" workbookViewId="0">
      <selection activeCell="O73" sqref="O73:O74"/>
    </sheetView>
  </sheetViews>
  <sheetFormatPr defaultColWidth="9.140625" defaultRowHeight="11.25" customHeight="1" x14ac:dyDescent="0.2"/>
  <cols>
    <col min="1" max="1" width="9" style="58" customWidth="1"/>
    <col min="2" max="2" width="20.140625" style="58" customWidth="1"/>
    <col min="3" max="4" width="10.42578125" style="58" customWidth="1"/>
    <col min="5" max="5" width="13.28515625" style="58" customWidth="1"/>
    <col min="6" max="6" width="8.5703125" style="58" customWidth="1"/>
    <col min="7" max="7" width="9.42578125" style="58" customWidth="1"/>
    <col min="8" max="8" width="10.140625" style="58" customWidth="1"/>
    <col min="9" max="9" width="11.85546875" style="58" customWidth="1"/>
    <col min="10" max="10" width="12.140625" style="58" customWidth="1"/>
    <col min="11" max="14" width="10.7109375" style="58" customWidth="1"/>
    <col min="15" max="16" width="11" style="58" customWidth="1"/>
    <col min="17" max="19" width="8.7109375" style="58" customWidth="1"/>
    <col min="20" max="23" width="50" style="5" hidden="1" customWidth="1"/>
    <col min="24" max="28" width="54.140625" style="5" hidden="1" customWidth="1"/>
    <col min="29" max="60" width="180.28515625" style="59" hidden="1" customWidth="1"/>
    <col min="61" max="65" width="52.140625" style="60" hidden="1" customWidth="1"/>
    <col min="66" max="77" width="130.28515625" style="60" hidden="1" customWidth="1"/>
    <col min="78" max="79" width="180.28515625" style="61" hidden="1" customWidth="1"/>
    <col min="80" max="80" width="34.140625" style="5" hidden="1" customWidth="1"/>
    <col min="81" max="86" width="103.28515625" style="5" hidden="1" customWidth="1"/>
    <col min="87" max="16384" width="9.140625" style="58"/>
  </cols>
  <sheetData>
    <row r="1" spans="1:65" customFormat="1" ht="15" x14ac:dyDescent="0.25">
      <c r="A1" s="1"/>
      <c r="B1" s="1"/>
      <c r="C1" s="1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1"/>
    </row>
    <row r="2" spans="1:65" customFormat="1" ht="11.25" customHeight="1" x14ac:dyDescent="0.25">
      <c r="A2" s="214" t="s">
        <v>0</v>
      </c>
      <c r="B2" s="214"/>
      <c r="C2" s="214"/>
      <c r="D2" s="3"/>
      <c r="E2" s="1"/>
      <c r="F2" s="1"/>
      <c r="G2" s="1"/>
      <c r="H2" s="3"/>
      <c r="I2" s="1"/>
      <c r="J2" s="1"/>
      <c r="K2" s="3"/>
      <c r="L2" s="1"/>
      <c r="M2" s="214" t="s">
        <v>1</v>
      </c>
      <c r="N2" s="214"/>
      <c r="O2" s="214"/>
      <c r="P2" s="214"/>
    </row>
    <row r="3" spans="1:65" customFormat="1" ht="11.25" customHeight="1" x14ac:dyDescent="0.25">
      <c r="A3" s="215"/>
      <c r="B3" s="215"/>
      <c r="C3" s="215"/>
      <c r="D3" s="215"/>
      <c r="E3" s="1"/>
      <c r="F3" s="1"/>
      <c r="G3" s="4"/>
      <c r="H3" s="4"/>
      <c r="I3" s="1"/>
      <c r="J3" s="4"/>
      <c r="K3" s="4"/>
      <c r="L3" s="216"/>
      <c r="M3" s="216"/>
      <c r="N3" s="216"/>
      <c r="O3" s="216"/>
      <c r="P3" s="216"/>
    </row>
    <row r="4" spans="1:65" customFormat="1" ht="15" x14ac:dyDescent="0.25">
      <c r="A4" s="217"/>
      <c r="B4" s="217"/>
      <c r="C4" s="217"/>
      <c r="D4" s="217"/>
      <c r="E4" s="1"/>
      <c r="F4" s="1"/>
      <c r="G4" s="4"/>
      <c r="H4" s="4"/>
      <c r="I4" s="1"/>
      <c r="J4" s="4"/>
      <c r="K4" s="4"/>
      <c r="L4" s="217"/>
      <c r="M4" s="217"/>
      <c r="N4" s="217"/>
      <c r="O4" s="217"/>
      <c r="P4" s="217"/>
      <c r="T4" s="5" t="s">
        <v>2</v>
      </c>
      <c r="U4" s="5" t="s">
        <v>2</v>
      </c>
      <c r="V4" s="5" t="s">
        <v>2</v>
      </c>
      <c r="W4" s="5" t="s">
        <v>2</v>
      </c>
      <c r="X4" s="5" t="s">
        <v>2</v>
      </c>
      <c r="Y4" s="5" t="s">
        <v>2</v>
      </c>
      <c r="Z4" s="5" t="s">
        <v>2</v>
      </c>
      <c r="AA4" s="5" t="s">
        <v>2</v>
      </c>
      <c r="AB4" s="5" t="s">
        <v>2</v>
      </c>
    </row>
    <row r="5" spans="1:65" customFormat="1" ht="11.25" customHeight="1" x14ac:dyDescent="0.25">
      <c r="A5" s="6"/>
      <c r="B5" s="7"/>
      <c r="C5" s="8"/>
      <c r="D5" s="9"/>
      <c r="E5" s="1"/>
      <c r="F5" s="1"/>
      <c r="G5" s="1"/>
      <c r="H5" s="1"/>
      <c r="I5" s="1"/>
      <c r="J5" s="1"/>
      <c r="K5" s="1"/>
      <c r="L5" s="6"/>
      <c r="M5" s="6"/>
      <c r="N5" s="6"/>
      <c r="O5" s="6"/>
      <c r="P5" s="9"/>
    </row>
    <row r="6" spans="1:65" customFormat="1" ht="11.25" customHeight="1" x14ac:dyDescent="0.25">
      <c r="A6" s="1" t="s">
        <v>3</v>
      </c>
      <c r="B6" s="10"/>
      <c r="C6" s="10"/>
      <c r="D6" s="10"/>
      <c r="E6" s="1"/>
      <c r="F6" s="1"/>
      <c r="G6" s="1"/>
      <c r="H6" s="1"/>
      <c r="I6" s="1"/>
      <c r="J6" s="1"/>
      <c r="K6" s="1"/>
      <c r="L6" s="1"/>
      <c r="M6" s="1"/>
      <c r="N6" s="10"/>
      <c r="O6" s="10"/>
      <c r="P6" s="11" t="s">
        <v>3</v>
      </c>
    </row>
    <row r="7" spans="1:65" customFormat="1" ht="11.2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1"/>
    </row>
    <row r="8" spans="1:65" customFormat="1" ht="26.25" x14ac:dyDescent="0.25">
      <c r="A8" s="228" t="s">
        <v>177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AC8" s="12" t="s">
        <v>284</v>
      </c>
      <c r="AD8" s="12" t="s">
        <v>2</v>
      </c>
      <c r="AE8" s="12" t="s">
        <v>2</v>
      </c>
      <c r="AF8" s="12" t="s">
        <v>2</v>
      </c>
      <c r="AG8" s="12" t="s">
        <v>2</v>
      </c>
      <c r="AH8" s="12" t="s">
        <v>2</v>
      </c>
      <c r="AI8" s="12" t="s">
        <v>2</v>
      </c>
      <c r="AJ8" s="12" t="s">
        <v>2</v>
      </c>
      <c r="AK8" s="12" t="s">
        <v>2</v>
      </c>
      <c r="AL8" s="12" t="s">
        <v>2</v>
      </c>
      <c r="AM8" s="12" t="s">
        <v>2</v>
      </c>
      <c r="AN8" s="12" t="s">
        <v>2</v>
      </c>
      <c r="AO8" s="12" t="s">
        <v>2</v>
      </c>
      <c r="AP8" s="12" t="s">
        <v>2</v>
      </c>
      <c r="AQ8" s="12" t="s">
        <v>2</v>
      </c>
      <c r="AR8" s="12" t="s">
        <v>2</v>
      </c>
    </row>
    <row r="9" spans="1:65" customFormat="1" ht="15" x14ac:dyDescent="0.25">
      <c r="A9" s="167" t="s">
        <v>5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</row>
    <row r="10" spans="1:65" customFormat="1" ht="15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65" customFormat="1" ht="28.5" customHeight="1" x14ac:dyDescent="0.25">
      <c r="A11" s="218" t="s">
        <v>285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</row>
    <row r="12" spans="1:65" customFormat="1" ht="21" customHeight="1" x14ac:dyDescent="0.25">
      <c r="A12" s="213" t="s">
        <v>7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</row>
    <row r="13" spans="1:65" customFormat="1" ht="15" x14ac:dyDescent="0.25">
      <c r="A13" s="219" t="s">
        <v>286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AS13" s="12" t="s">
        <v>287</v>
      </c>
      <c r="AT13" s="12" t="s">
        <v>2</v>
      </c>
      <c r="AU13" s="12" t="s">
        <v>2</v>
      </c>
      <c r="AV13" s="12" t="s">
        <v>2</v>
      </c>
      <c r="AW13" s="12" t="s">
        <v>2</v>
      </c>
      <c r="AX13" s="12" t="s">
        <v>2</v>
      </c>
      <c r="AY13" s="12" t="s">
        <v>2</v>
      </c>
      <c r="AZ13" s="12" t="s">
        <v>2</v>
      </c>
      <c r="BA13" s="12" t="s">
        <v>2</v>
      </c>
      <c r="BB13" s="12" t="s">
        <v>2</v>
      </c>
      <c r="BC13" s="12" t="s">
        <v>2</v>
      </c>
      <c r="BD13" s="12" t="s">
        <v>2</v>
      </c>
      <c r="BE13" s="12" t="s">
        <v>2</v>
      </c>
      <c r="BF13" s="12" t="s">
        <v>2</v>
      </c>
      <c r="BG13" s="12" t="s">
        <v>2</v>
      </c>
      <c r="BH13" s="12" t="s">
        <v>2</v>
      </c>
    </row>
    <row r="14" spans="1:65" customFormat="1" ht="15.75" customHeight="1" x14ac:dyDescent="0.25">
      <c r="A14" s="213" t="s">
        <v>9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</row>
    <row r="15" spans="1:65" customFormat="1" ht="15" x14ac:dyDescent="0.25">
      <c r="A15" s="1"/>
      <c r="B15" s="14" t="s">
        <v>10</v>
      </c>
      <c r="C15" s="190"/>
      <c r="D15" s="190"/>
      <c r="E15" s="190"/>
      <c r="F15" s="190"/>
      <c r="G15" s="190"/>
      <c r="H15" s="15"/>
      <c r="I15" s="15"/>
      <c r="J15" s="15"/>
      <c r="K15" s="15"/>
      <c r="L15" s="15"/>
      <c r="M15" s="15"/>
      <c r="N15" s="15"/>
      <c r="O15" s="1"/>
      <c r="P15" s="1"/>
      <c r="BI15" s="16" t="s">
        <v>2</v>
      </c>
      <c r="BJ15" s="16" t="s">
        <v>2</v>
      </c>
      <c r="BK15" s="16" t="s">
        <v>2</v>
      </c>
      <c r="BL15" s="16" t="s">
        <v>2</v>
      </c>
      <c r="BM15" s="16" t="s">
        <v>2</v>
      </c>
    </row>
    <row r="16" spans="1:65" customFormat="1" ht="12.75" customHeight="1" x14ac:dyDescent="0.25">
      <c r="B16" s="17" t="s">
        <v>11</v>
      </c>
      <c r="C16" s="17"/>
      <c r="D16" s="18"/>
      <c r="E16" s="19">
        <v>882.32799999999997</v>
      </c>
      <c r="F16" s="20" t="s">
        <v>12</v>
      </c>
      <c r="H16" s="17"/>
      <c r="I16" s="17"/>
      <c r="J16" s="17"/>
      <c r="K16" s="17"/>
      <c r="L16" s="17"/>
      <c r="M16" s="21"/>
      <c r="N16" s="17"/>
    </row>
    <row r="17" spans="1:80" customFormat="1" ht="12.75" customHeight="1" x14ac:dyDescent="0.25">
      <c r="B17" s="17" t="s">
        <v>13</v>
      </c>
      <c r="D17" s="18"/>
      <c r="E17" s="19">
        <v>2.8000000000000001E-2</v>
      </c>
      <c r="F17" s="20" t="s">
        <v>12</v>
      </c>
      <c r="H17" s="17"/>
      <c r="I17" s="17"/>
      <c r="J17" s="17"/>
      <c r="K17" s="17"/>
      <c r="L17" s="17"/>
      <c r="M17" s="21"/>
      <c r="N17" s="17"/>
    </row>
    <row r="18" spans="1:80" customFormat="1" ht="12.75" customHeight="1" x14ac:dyDescent="0.25">
      <c r="B18" s="17" t="s">
        <v>14</v>
      </c>
      <c r="D18" s="18"/>
      <c r="E18" s="19">
        <v>260.75299999999999</v>
      </c>
      <c r="F18" s="20" t="s">
        <v>12</v>
      </c>
      <c r="H18" s="17"/>
      <c r="I18" s="17"/>
      <c r="J18" s="17"/>
      <c r="K18" s="17"/>
      <c r="L18" s="17"/>
      <c r="M18" s="21"/>
      <c r="N18" s="17"/>
    </row>
    <row r="19" spans="1:80" customFormat="1" ht="12.75" customHeight="1" x14ac:dyDescent="0.25">
      <c r="B19" s="17" t="s">
        <v>250</v>
      </c>
      <c r="D19" s="18"/>
      <c r="E19" s="19">
        <v>621.54700000000003</v>
      </c>
      <c r="F19" s="20" t="s">
        <v>12</v>
      </c>
      <c r="H19" s="17"/>
      <c r="I19" s="17"/>
      <c r="J19" s="17"/>
      <c r="K19" s="17"/>
      <c r="L19" s="17"/>
      <c r="M19" s="21"/>
      <c r="N19" s="17"/>
    </row>
    <row r="20" spans="1:80" customFormat="1" ht="12.75" customHeight="1" x14ac:dyDescent="0.25">
      <c r="B20" s="17" t="s">
        <v>15</v>
      </c>
      <c r="C20" s="17"/>
      <c r="D20" s="18"/>
      <c r="E20" s="19">
        <v>256.16800000000001</v>
      </c>
      <c r="F20" s="20" t="s">
        <v>12</v>
      </c>
      <c r="H20" s="17"/>
      <c r="J20" s="17"/>
      <c r="K20" s="17"/>
      <c r="L20" s="17"/>
      <c r="M20" s="2"/>
      <c r="N20" s="22"/>
    </row>
    <row r="21" spans="1:80" customFormat="1" ht="12.75" customHeight="1" x14ac:dyDescent="0.25">
      <c r="B21" s="17" t="s">
        <v>16</v>
      </c>
      <c r="C21" s="17"/>
      <c r="D21" s="7"/>
      <c r="E21" s="23">
        <v>308.58</v>
      </c>
      <c r="F21" s="20" t="s">
        <v>17</v>
      </c>
      <c r="H21" s="17"/>
      <c r="J21" s="17"/>
      <c r="K21" s="17"/>
      <c r="L21" s="17"/>
      <c r="M21" s="24"/>
      <c r="N21" s="20"/>
    </row>
    <row r="22" spans="1:80" customFormat="1" ht="12.75" customHeight="1" x14ac:dyDescent="0.25">
      <c r="B22" s="17" t="s">
        <v>18</v>
      </c>
      <c r="C22" s="17"/>
      <c r="D22" s="7"/>
      <c r="E22" s="23">
        <v>0</v>
      </c>
      <c r="F22" s="20" t="s">
        <v>17</v>
      </c>
      <c r="H22" s="17"/>
      <c r="J22" s="17"/>
      <c r="K22" s="17"/>
      <c r="L22" s="17"/>
      <c r="M22" s="24"/>
      <c r="N22" s="20"/>
    </row>
    <row r="23" spans="1:80" customFormat="1" ht="15" x14ac:dyDescent="0.25">
      <c r="A23" s="1"/>
      <c r="B23" s="14" t="s">
        <v>19</v>
      </c>
      <c r="C23" s="14"/>
      <c r="D23" s="1"/>
      <c r="E23" s="210" t="s">
        <v>288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BN23" s="16" t="s">
        <v>288</v>
      </c>
      <c r="BO23" s="16" t="s">
        <v>2</v>
      </c>
      <c r="BP23" s="16" t="s">
        <v>2</v>
      </c>
      <c r="BQ23" s="16" t="s">
        <v>2</v>
      </c>
      <c r="BR23" s="16" t="s">
        <v>2</v>
      </c>
      <c r="BS23" s="16" t="s">
        <v>2</v>
      </c>
      <c r="BT23" s="16" t="s">
        <v>2</v>
      </c>
      <c r="BU23" s="16" t="s">
        <v>2</v>
      </c>
      <c r="BV23" s="16" t="s">
        <v>2</v>
      </c>
      <c r="BW23" s="16" t="s">
        <v>2</v>
      </c>
      <c r="BX23" s="16" t="s">
        <v>2</v>
      </c>
      <c r="BY23" s="16" t="s">
        <v>2</v>
      </c>
    </row>
    <row r="24" spans="1:80" customFormat="1" ht="12.75" customHeight="1" x14ac:dyDescent="0.25">
      <c r="A24" s="14"/>
      <c r="B24" s="14"/>
      <c r="C24" s="1"/>
      <c r="D24" s="14"/>
      <c r="E24" s="25"/>
      <c r="F24" s="26"/>
      <c r="G24" s="27"/>
      <c r="H24" s="27"/>
      <c r="I24" s="14"/>
      <c r="J24" s="14"/>
      <c r="K24" s="14"/>
      <c r="L24" s="28"/>
      <c r="M24" s="14"/>
      <c r="N24" s="1"/>
      <c r="O24" s="1"/>
      <c r="P24" s="1"/>
    </row>
    <row r="25" spans="1:80" customFormat="1" ht="36" customHeight="1" x14ac:dyDescent="0.25">
      <c r="A25" s="207" t="s">
        <v>21</v>
      </c>
      <c r="B25" s="207" t="s">
        <v>22</v>
      </c>
      <c r="C25" s="207" t="s">
        <v>23</v>
      </c>
      <c r="D25" s="207"/>
      <c r="E25" s="207"/>
      <c r="F25" s="207" t="s">
        <v>24</v>
      </c>
      <c r="G25" s="211" t="s">
        <v>25</v>
      </c>
      <c r="H25" s="212"/>
      <c r="I25" s="207" t="s">
        <v>26</v>
      </c>
      <c r="J25" s="207"/>
      <c r="K25" s="207"/>
      <c r="L25" s="207"/>
      <c r="M25" s="207"/>
      <c r="N25" s="207"/>
      <c r="O25" s="207" t="s">
        <v>27</v>
      </c>
      <c r="P25" s="207" t="s">
        <v>28</v>
      </c>
    </row>
    <row r="26" spans="1:80" customFormat="1" ht="36.75" customHeight="1" x14ac:dyDescent="0.25">
      <c r="A26" s="207"/>
      <c r="B26" s="207"/>
      <c r="C26" s="207"/>
      <c r="D26" s="207"/>
      <c r="E26" s="207"/>
      <c r="F26" s="207"/>
      <c r="G26" s="205" t="s">
        <v>29</v>
      </c>
      <c r="H26" s="205" t="s">
        <v>30</v>
      </c>
      <c r="I26" s="207" t="s">
        <v>29</v>
      </c>
      <c r="J26" s="207" t="s">
        <v>31</v>
      </c>
      <c r="K26" s="209" t="s">
        <v>32</v>
      </c>
      <c r="L26" s="209"/>
      <c r="M26" s="209"/>
      <c r="N26" s="209"/>
      <c r="O26" s="207"/>
      <c r="P26" s="207"/>
    </row>
    <row r="27" spans="1:80" customFormat="1" ht="15" x14ac:dyDescent="0.25">
      <c r="A27" s="207"/>
      <c r="B27" s="207"/>
      <c r="C27" s="207"/>
      <c r="D27" s="207"/>
      <c r="E27" s="207"/>
      <c r="F27" s="207"/>
      <c r="G27" s="206"/>
      <c r="H27" s="206"/>
      <c r="I27" s="207"/>
      <c r="J27" s="207"/>
      <c r="K27" s="30" t="s">
        <v>33</v>
      </c>
      <c r="L27" s="30" t="s">
        <v>34</v>
      </c>
      <c r="M27" s="30" t="s">
        <v>35</v>
      </c>
      <c r="N27" s="30" t="s">
        <v>36</v>
      </c>
      <c r="O27" s="207"/>
      <c r="P27" s="207"/>
    </row>
    <row r="28" spans="1:80" customFormat="1" ht="15" x14ac:dyDescent="0.25">
      <c r="A28" s="29">
        <v>1</v>
      </c>
      <c r="B28" s="29">
        <v>2</v>
      </c>
      <c r="C28" s="209">
        <v>3</v>
      </c>
      <c r="D28" s="209"/>
      <c r="E28" s="209"/>
      <c r="F28" s="29">
        <v>4</v>
      </c>
      <c r="G28" s="29">
        <v>5</v>
      </c>
      <c r="H28" s="29">
        <v>6</v>
      </c>
      <c r="I28" s="29">
        <v>7</v>
      </c>
      <c r="J28" s="29">
        <v>8</v>
      </c>
      <c r="K28" s="29">
        <v>9</v>
      </c>
      <c r="L28" s="29">
        <v>10</v>
      </c>
      <c r="M28" s="29">
        <v>11</v>
      </c>
      <c r="N28" s="29">
        <v>12</v>
      </c>
      <c r="O28" s="29">
        <v>13</v>
      </c>
      <c r="P28" s="29">
        <v>14</v>
      </c>
    </row>
    <row r="29" spans="1:80" customFormat="1" ht="15" x14ac:dyDescent="0.25">
      <c r="A29" s="204" t="s">
        <v>486</v>
      </c>
      <c r="B29" s="204"/>
      <c r="C29" s="204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BZ29" s="31" t="s">
        <v>289</v>
      </c>
    </row>
    <row r="30" spans="1:80" customFormat="1" ht="15" x14ac:dyDescent="0.25">
      <c r="A30" s="208" t="s">
        <v>290</v>
      </c>
      <c r="B30" s="208"/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BZ30" s="31"/>
      <c r="CA30" s="32" t="s">
        <v>290</v>
      </c>
    </row>
    <row r="31" spans="1:80" customFormat="1" ht="45" x14ac:dyDescent="0.25">
      <c r="A31" s="33" t="s">
        <v>39</v>
      </c>
      <c r="B31" s="34" t="s">
        <v>291</v>
      </c>
      <c r="C31" s="201" t="s">
        <v>292</v>
      </c>
      <c r="D31" s="202"/>
      <c r="E31" s="203"/>
      <c r="F31" s="33" t="s">
        <v>42</v>
      </c>
      <c r="G31" s="35"/>
      <c r="H31" s="36">
        <v>4</v>
      </c>
      <c r="I31" s="37">
        <v>17392.93</v>
      </c>
      <c r="J31" s="37">
        <v>36981.24</v>
      </c>
      <c r="K31" s="37">
        <v>36932.81</v>
      </c>
      <c r="L31" s="39">
        <v>48.1</v>
      </c>
      <c r="M31" s="39">
        <v>0.33</v>
      </c>
      <c r="N31" s="38"/>
      <c r="O31" s="40">
        <v>44.4</v>
      </c>
      <c r="P31" s="42">
        <v>0</v>
      </c>
      <c r="BZ31" s="31"/>
      <c r="CA31" s="32"/>
      <c r="CB31" s="5" t="s">
        <v>292</v>
      </c>
    </row>
    <row r="32" spans="1:80" customFormat="1" ht="15" x14ac:dyDescent="0.25">
      <c r="A32" s="208" t="s">
        <v>293</v>
      </c>
      <c r="B32" s="208"/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BZ32" s="31"/>
      <c r="CA32" s="32" t="s">
        <v>293</v>
      </c>
    </row>
    <row r="33" spans="1:82" customFormat="1" ht="33.75" x14ac:dyDescent="0.25">
      <c r="A33" s="33" t="s">
        <v>43</v>
      </c>
      <c r="B33" s="34" t="s">
        <v>294</v>
      </c>
      <c r="C33" s="201" t="s">
        <v>295</v>
      </c>
      <c r="D33" s="202"/>
      <c r="E33" s="203"/>
      <c r="F33" s="33" t="s">
        <v>145</v>
      </c>
      <c r="G33" s="35"/>
      <c r="H33" s="62">
        <v>1.8</v>
      </c>
      <c r="I33" s="37">
        <v>66103.53</v>
      </c>
      <c r="J33" s="37">
        <v>118086.91</v>
      </c>
      <c r="K33" s="37">
        <v>115739.43</v>
      </c>
      <c r="L33" s="39">
        <v>32.47</v>
      </c>
      <c r="M33" s="39">
        <v>0.22</v>
      </c>
      <c r="N33" s="37">
        <v>2314.79</v>
      </c>
      <c r="O33" s="39">
        <v>139.13999999999999</v>
      </c>
      <c r="P33" s="42">
        <v>0</v>
      </c>
      <c r="BZ33" s="31"/>
      <c r="CA33" s="32"/>
      <c r="CB33" s="5" t="s">
        <v>295</v>
      </c>
    </row>
    <row r="34" spans="1:82" customFormat="1" ht="45" x14ac:dyDescent="0.25">
      <c r="A34" s="33" t="s">
        <v>49</v>
      </c>
      <c r="B34" s="34" t="s">
        <v>291</v>
      </c>
      <c r="C34" s="201" t="s">
        <v>292</v>
      </c>
      <c r="D34" s="202"/>
      <c r="E34" s="203"/>
      <c r="F34" s="33" t="s">
        <v>42</v>
      </c>
      <c r="G34" s="35"/>
      <c r="H34" s="36">
        <v>5</v>
      </c>
      <c r="I34" s="37">
        <v>17508.71</v>
      </c>
      <c r="J34" s="37">
        <v>78588.91</v>
      </c>
      <c r="K34" s="37">
        <v>76943.350000000006</v>
      </c>
      <c r="L34" s="39">
        <v>100.22</v>
      </c>
      <c r="M34" s="39">
        <v>0.68</v>
      </c>
      <c r="N34" s="37">
        <v>1544.66</v>
      </c>
      <c r="O34" s="40">
        <v>92.5</v>
      </c>
      <c r="P34" s="42">
        <v>0</v>
      </c>
      <c r="BZ34" s="31"/>
      <c r="CA34" s="32"/>
      <c r="CB34" s="5" t="s">
        <v>292</v>
      </c>
    </row>
    <row r="35" spans="1:82" customFormat="1" ht="22.5" x14ac:dyDescent="0.25">
      <c r="A35" s="33" t="s">
        <v>53</v>
      </c>
      <c r="B35" s="34" t="s">
        <v>296</v>
      </c>
      <c r="C35" s="201" t="s">
        <v>297</v>
      </c>
      <c r="D35" s="202"/>
      <c r="E35" s="203"/>
      <c r="F35" s="33" t="s">
        <v>42</v>
      </c>
      <c r="G35" s="35"/>
      <c r="H35" s="36">
        <v>2</v>
      </c>
      <c r="I35" s="37">
        <v>1554.71</v>
      </c>
      <c r="J35" s="37">
        <v>1813.53</v>
      </c>
      <c r="K35" s="37">
        <v>1764.7</v>
      </c>
      <c r="L35" s="39">
        <v>12.6</v>
      </c>
      <c r="M35" s="39">
        <v>0.09</v>
      </c>
      <c r="N35" s="39">
        <v>36.14</v>
      </c>
      <c r="O35" s="39">
        <v>2.06</v>
      </c>
      <c r="P35" s="42">
        <v>0</v>
      </c>
      <c r="BZ35" s="31"/>
      <c r="CA35" s="32"/>
      <c r="CB35" s="5" t="s">
        <v>297</v>
      </c>
    </row>
    <row r="36" spans="1:82" customFormat="1" ht="45" x14ac:dyDescent="0.25">
      <c r="A36" s="33" t="s">
        <v>56</v>
      </c>
      <c r="B36" s="34" t="s">
        <v>298</v>
      </c>
      <c r="C36" s="201" t="s">
        <v>299</v>
      </c>
      <c r="D36" s="202"/>
      <c r="E36" s="203"/>
      <c r="F36" s="33" t="s">
        <v>145</v>
      </c>
      <c r="G36" s="35"/>
      <c r="H36" s="62">
        <v>0.1</v>
      </c>
      <c r="I36" s="37">
        <v>26264.9</v>
      </c>
      <c r="J36" s="37">
        <v>2667.67</v>
      </c>
      <c r="K36" s="37">
        <v>2615.25</v>
      </c>
      <c r="L36" s="39">
        <v>0.08</v>
      </c>
      <c r="M36" s="38"/>
      <c r="N36" s="39">
        <v>52.34</v>
      </c>
      <c r="O36" s="39">
        <v>3.22</v>
      </c>
      <c r="P36" s="42">
        <v>0</v>
      </c>
      <c r="BZ36" s="31"/>
      <c r="CA36" s="32"/>
      <c r="CB36" s="5" t="s">
        <v>299</v>
      </c>
    </row>
    <row r="37" spans="1:82" customFormat="1" ht="22.5" x14ac:dyDescent="0.25">
      <c r="A37" s="33" t="s">
        <v>59</v>
      </c>
      <c r="B37" s="34" t="s">
        <v>300</v>
      </c>
      <c r="C37" s="201" t="s">
        <v>301</v>
      </c>
      <c r="D37" s="202"/>
      <c r="E37" s="203"/>
      <c r="F37" s="33" t="s">
        <v>116</v>
      </c>
      <c r="G37" s="35"/>
      <c r="H37" s="62">
        <v>1.2</v>
      </c>
      <c r="I37" s="37">
        <v>18475.900000000001</v>
      </c>
      <c r="J37" s="37">
        <v>22614.5</v>
      </c>
      <c r="K37" s="37">
        <v>22171.08</v>
      </c>
      <c r="L37" s="38"/>
      <c r="M37" s="38"/>
      <c r="N37" s="39">
        <v>443.42</v>
      </c>
      <c r="O37" s="39">
        <v>27.26</v>
      </c>
      <c r="P37" s="42">
        <v>0</v>
      </c>
      <c r="BZ37" s="31"/>
      <c r="CA37" s="32"/>
      <c r="CB37" s="5" t="s">
        <v>301</v>
      </c>
    </row>
    <row r="38" spans="1:82" customFormat="1" ht="15" x14ac:dyDescent="0.25">
      <c r="A38" s="198" t="s">
        <v>487</v>
      </c>
      <c r="B38" s="199"/>
      <c r="C38" s="199"/>
      <c r="D38" s="199"/>
      <c r="E38" s="199"/>
      <c r="F38" s="199"/>
      <c r="G38" s="199"/>
      <c r="H38" s="199"/>
      <c r="I38" s="200"/>
      <c r="J38" s="45"/>
      <c r="K38" s="45"/>
      <c r="L38" s="45"/>
      <c r="M38" s="45"/>
      <c r="N38" s="45"/>
      <c r="O38" s="45"/>
      <c r="P38" s="45"/>
      <c r="BZ38" s="31"/>
      <c r="CA38" s="32"/>
      <c r="CC38" s="46" t="s">
        <v>302</v>
      </c>
    </row>
    <row r="39" spans="1:82" customFormat="1" ht="15" x14ac:dyDescent="0.25">
      <c r="A39" s="194" t="s">
        <v>153</v>
      </c>
      <c r="B39" s="195"/>
      <c r="C39" s="195"/>
      <c r="D39" s="195"/>
      <c r="E39" s="195"/>
      <c r="F39" s="195"/>
      <c r="G39" s="195"/>
      <c r="H39" s="195"/>
      <c r="I39" s="196"/>
      <c r="J39" s="37">
        <v>260752.76</v>
      </c>
      <c r="K39" s="38"/>
      <c r="L39" s="38"/>
      <c r="M39" s="38"/>
      <c r="N39" s="38"/>
      <c r="O39" s="38"/>
      <c r="P39" s="38"/>
      <c r="BZ39" s="31"/>
      <c r="CA39" s="32"/>
      <c r="CC39" s="46"/>
      <c r="CD39" s="5" t="s">
        <v>153</v>
      </c>
    </row>
    <row r="40" spans="1:82" customFormat="1" ht="15" x14ac:dyDescent="0.25">
      <c r="A40" s="194" t="s">
        <v>154</v>
      </c>
      <c r="B40" s="195"/>
      <c r="C40" s="195"/>
      <c r="D40" s="195"/>
      <c r="E40" s="195"/>
      <c r="F40" s="195"/>
      <c r="G40" s="195"/>
      <c r="H40" s="195"/>
      <c r="I40" s="196"/>
      <c r="J40" s="38"/>
      <c r="K40" s="38"/>
      <c r="L40" s="38"/>
      <c r="M40" s="38"/>
      <c r="N40" s="38"/>
      <c r="O40" s="38"/>
      <c r="P40" s="38"/>
      <c r="BZ40" s="31"/>
      <c r="CA40" s="32"/>
      <c r="CC40" s="46"/>
      <c r="CD40" s="5" t="s">
        <v>154</v>
      </c>
    </row>
    <row r="41" spans="1:82" customFormat="1" ht="15" x14ac:dyDescent="0.25">
      <c r="A41" s="194" t="s">
        <v>155</v>
      </c>
      <c r="B41" s="195"/>
      <c r="C41" s="195"/>
      <c r="D41" s="195"/>
      <c r="E41" s="195"/>
      <c r="F41" s="195"/>
      <c r="G41" s="195"/>
      <c r="H41" s="195"/>
      <c r="I41" s="196"/>
      <c r="J41" s="37">
        <v>256166.62</v>
      </c>
      <c r="K41" s="38"/>
      <c r="L41" s="38"/>
      <c r="M41" s="38"/>
      <c r="N41" s="38"/>
      <c r="O41" s="38"/>
      <c r="P41" s="38"/>
      <c r="BZ41" s="31"/>
      <c r="CA41" s="32"/>
      <c r="CC41" s="46"/>
      <c r="CD41" s="5" t="s">
        <v>155</v>
      </c>
    </row>
    <row r="42" spans="1:82" customFormat="1" ht="15" x14ac:dyDescent="0.25">
      <c r="A42" s="194" t="s">
        <v>156</v>
      </c>
      <c r="B42" s="195"/>
      <c r="C42" s="195"/>
      <c r="D42" s="195"/>
      <c r="E42" s="195"/>
      <c r="F42" s="195"/>
      <c r="G42" s="195"/>
      <c r="H42" s="195"/>
      <c r="I42" s="196"/>
      <c r="J42" s="39">
        <v>193.47</v>
      </c>
      <c r="K42" s="38"/>
      <c r="L42" s="38"/>
      <c r="M42" s="38"/>
      <c r="N42" s="38"/>
      <c r="O42" s="38"/>
      <c r="P42" s="38"/>
      <c r="BZ42" s="31"/>
      <c r="CA42" s="32"/>
      <c r="CC42" s="46"/>
      <c r="CD42" s="5" t="s">
        <v>156</v>
      </c>
    </row>
    <row r="43" spans="1:82" customFormat="1" ht="15" x14ac:dyDescent="0.25">
      <c r="A43" s="194" t="s">
        <v>157</v>
      </c>
      <c r="B43" s="195"/>
      <c r="C43" s="195"/>
      <c r="D43" s="195"/>
      <c r="E43" s="195"/>
      <c r="F43" s="195"/>
      <c r="G43" s="195"/>
      <c r="H43" s="195"/>
      <c r="I43" s="196"/>
      <c r="J43" s="39">
        <v>1.32</v>
      </c>
      <c r="K43" s="38"/>
      <c r="L43" s="38"/>
      <c r="M43" s="38"/>
      <c r="N43" s="38"/>
      <c r="O43" s="38"/>
      <c r="P43" s="38"/>
      <c r="BZ43" s="31"/>
      <c r="CA43" s="32"/>
      <c r="CC43" s="46"/>
      <c r="CD43" s="5" t="s">
        <v>157</v>
      </c>
    </row>
    <row r="44" spans="1:82" customFormat="1" ht="15" x14ac:dyDescent="0.25">
      <c r="A44" s="194" t="s">
        <v>158</v>
      </c>
      <c r="B44" s="195"/>
      <c r="C44" s="195"/>
      <c r="D44" s="195"/>
      <c r="E44" s="195"/>
      <c r="F44" s="195"/>
      <c r="G44" s="195"/>
      <c r="H44" s="195"/>
      <c r="I44" s="196"/>
      <c r="J44" s="37">
        <v>4391.3500000000004</v>
      </c>
      <c r="K44" s="38"/>
      <c r="L44" s="38"/>
      <c r="M44" s="38"/>
      <c r="N44" s="38"/>
      <c r="O44" s="38"/>
      <c r="P44" s="38"/>
      <c r="BZ44" s="31"/>
      <c r="CA44" s="32"/>
      <c r="CC44" s="46"/>
      <c r="CD44" s="5" t="s">
        <v>158</v>
      </c>
    </row>
    <row r="45" spans="1:82" customFormat="1" ht="15" x14ac:dyDescent="0.25">
      <c r="A45" s="194" t="s">
        <v>166</v>
      </c>
      <c r="B45" s="195"/>
      <c r="C45" s="195"/>
      <c r="D45" s="195"/>
      <c r="E45" s="195"/>
      <c r="F45" s="195"/>
      <c r="G45" s="195"/>
      <c r="H45" s="195"/>
      <c r="I45" s="196"/>
      <c r="J45" s="37">
        <v>260752.76</v>
      </c>
      <c r="K45" s="38"/>
      <c r="L45" s="38"/>
      <c r="M45" s="38"/>
      <c r="N45" s="38"/>
      <c r="O45" s="38"/>
      <c r="P45" s="38"/>
      <c r="BZ45" s="31"/>
      <c r="CA45" s="32"/>
      <c r="CC45" s="46"/>
      <c r="CD45" s="5" t="s">
        <v>166</v>
      </c>
    </row>
    <row r="46" spans="1:82" customFormat="1" ht="15" x14ac:dyDescent="0.25">
      <c r="A46" s="194" t="s">
        <v>154</v>
      </c>
      <c r="B46" s="195"/>
      <c r="C46" s="195"/>
      <c r="D46" s="195"/>
      <c r="E46" s="195"/>
      <c r="F46" s="195"/>
      <c r="G46" s="195"/>
      <c r="H46" s="195"/>
      <c r="I46" s="196"/>
      <c r="J46" s="38"/>
      <c r="K46" s="38"/>
      <c r="L46" s="38"/>
      <c r="M46" s="38"/>
      <c r="N46" s="38"/>
      <c r="O46" s="38"/>
      <c r="P46" s="38"/>
      <c r="BZ46" s="31"/>
      <c r="CA46" s="32"/>
      <c r="CC46" s="46"/>
      <c r="CD46" s="5" t="s">
        <v>154</v>
      </c>
    </row>
    <row r="47" spans="1:82" customFormat="1" ht="15" x14ac:dyDescent="0.25">
      <c r="A47" s="194" t="s">
        <v>160</v>
      </c>
      <c r="B47" s="195"/>
      <c r="C47" s="195"/>
      <c r="D47" s="195"/>
      <c r="E47" s="195"/>
      <c r="F47" s="195"/>
      <c r="G47" s="195"/>
      <c r="H47" s="195"/>
      <c r="I47" s="196"/>
      <c r="J47" s="37">
        <v>256166.62</v>
      </c>
      <c r="K47" s="38"/>
      <c r="L47" s="38"/>
      <c r="M47" s="38"/>
      <c r="N47" s="38"/>
      <c r="O47" s="38"/>
      <c r="P47" s="38"/>
      <c r="BZ47" s="31"/>
      <c r="CA47" s="32"/>
      <c r="CC47" s="46"/>
      <c r="CD47" s="5" t="s">
        <v>160</v>
      </c>
    </row>
    <row r="48" spans="1:82" customFormat="1" ht="15" x14ac:dyDescent="0.25">
      <c r="A48" s="194" t="s">
        <v>161</v>
      </c>
      <c r="B48" s="195"/>
      <c r="C48" s="195"/>
      <c r="D48" s="195"/>
      <c r="E48" s="195"/>
      <c r="F48" s="195"/>
      <c r="G48" s="195"/>
      <c r="H48" s="195"/>
      <c r="I48" s="196"/>
      <c r="J48" s="39">
        <v>193.47</v>
      </c>
      <c r="K48" s="38"/>
      <c r="L48" s="38"/>
      <c r="M48" s="38"/>
      <c r="N48" s="38"/>
      <c r="O48" s="38"/>
      <c r="P48" s="38"/>
      <c r="BZ48" s="31"/>
      <c r="CA48" s="32"/>
      <c r="CC48" s="46"/>
      <c r="CD48" s="5" t="s">
        <v>161</v>
      </c>
    </row>
    <row r="49" spans="1:83" customFormat="1" ht="15" x14ac:dyDescent="0.25">
      <c r="A49" s="194" t="s">
        <v>162</v>
      </c>
      <c r="B49" s="195"/>
      <c r="C49" s="195"/>
      <c r="D49" s="195"/>
      <c r="E49" s="195"/>
      <c r="F49" s="195"/>
      <c r="G49" s="195"/>
      <c r="H49" s="195"/>
      <c r="I49" s="196"/>
      <c r="J49" s="39">
        <v>1.32</v>
      </c>
      <c r="K49" s="38"/>
      <c r="L49" s="38"/>
      <c r="M49" s="38"/>
      <c r="N49" s="38"/>
      <c r="O49" s="38"/>
      <c r="P49" s="38"/>
      <c r="BZ49" s="31"/>
      <c r="CA49" s="32"/>
      <c r="CC49" s="46"/>
      <c r="CD49" s="5" t="s">
        <v>162</v>
      </c>
    </row>
    <row r="50" spans="1:83" customFormat="1" ht="15" x14ac:dyDescent="0.25">
      <c r="A50" s="194" t="s">
        <v>163</v>
      </c>
      <c r="B50" s="195"/>
      <c r="C50" s="195"/>
      <c r="D50" s="195"/>
      <c r="E50" s="195"/>
      <c r="F50" s="195"/>
      <c r="G50" s="195"/>
      <c r="H50" s="195"/>
      <c r="I50" s="196"/>
      <c r="J50" s="37">
        <v>4391.3500000000004</v>
      </c>
      <c r="K50" s="38"/>
      <c r="L50" s="38"/>
      <c r="M50" s="38"/>
      <c r="N50" s="38"/>
      <c r="O50" s="38"/>
      <c r="P50" s="38"/>
      <c r="BZ50" s="31"/>
      <c r="CA50" s="32"/>
      <c r="CC50" s="46"/>
      <c r="CD50" s="5" t="s">
        <v>163</v>
      </c>
    </row>
    <row r="51" spans="1:83" customFormat="1" ht="15" x14ac:dyDescent="0.25">
      <c r="A51" s="194" t="s">
        <v>167</v>
      </c>
      <c r="B51" s="195"/>
      <c r="C51" s="195"/>
      <c r="D51" s="195"/>
      <c r="E51" s="195"/>
      <c r="F51" s="195"/>
      <c r="G51" s="195"/>
      <c r="H51" s="195"/>
      <c r="I51" s="196"/>
      <c r="J51" s="37">
        <v>256167.94</v>
      </c>
      <c r="K51" s="38"/>
      <c r="L51" s="38"/>
      <c r="M51" s="38"/>
      <c r="N51" s="38"/>
      <c r="O51" s="38"/>
      <c r="P51" s="38"/>
      <c r="BZ51" s="31"/>
      <c r="CA51" s="32"/>
      <c r="CC51" s="46"/>
      <c r="CD51" s="5" t="s">
        <v>167</v>
      </c>
    </row>
    <row r="52" spans="1:83" customFormat="1" ht="15" x14ac:dyDescent="0.25">
      <c r="A52" s="198" t="s">
        <v>488</v>
      </c>
      <c r="B52" s="199"/>
      <c r="C52" s="199"/>
      <c r="D52" s="199"/>
      <c r="E52" s="199"/>
      <c r="F52" s="199"/>
      <c r="G52" s="199"/>
      <c r="H52" s="199"/>
      <c r="I52" s="200"/>
      <c r="J52" s="47">
        <v>260752.76</v>
      </c>
      <c r="K52" s="45"/>
      <c r="L52" s="45"/>
      <c r="M52" s="45"/>
      <c r="N52" s="45"/>
      <c r="O52" s="64">
        <v>308.58</v>
      </c>
      <c r="P52" s="65">
        <v>1.3514E-3</v>
      </c>
      <c r="BZ52" s="31"/>
      <c r="CA52" s="32"/>
      <c r="CC52" s="46"/>
      <c r="CE52" s="46" t="s">
        <v>303</v>
      </c>
    </row>
    <row r="53" spans="1:83" customFormat="1" ht="15" x14ac:dyDescent="0.25">
      <c r="A53" s="194" t="s">
        <v>171</v>
      </c>
      <c r="B53" s="195"/>
      <c r="C53" s="195"/>
      <c r="D53" s="195"/>
      <c r="E53" s="195"/>
      <c r="F53" s="195"/>
      <c r="G53" s="195"/>
      <c r="H53" s="195"/>
      <c r="I53" s="196"/>
      <c r="J53" s="38"/>
      <c r="K53" s="38"/>
      <c r="L53" s="38"/>
      <c r="M53" s="38"/>
      <c r="N53" s="38"/>
      <c r="O53" s="38"/>
      <c r="P53" s="38"/>
      <c r="BZ53" s="31"/>
      <c r="CA53" s="32"/>
      <c r="CC53" s="46"/>
      <c r="CD53" s="5" t="s">
        <v>171</v>
      </c>
      <c r="CE53" s="46"/>
    </row>
    <row r="54" spans="1:83" customFormat="1" ht="15" x14ac:dyDescent="0.25">
      <c r="A54" s="194" t="s">
        <v>172</v>
      </c>
      <c r="B54" s="195"/>
      <c r="C54" s="195"/>
      <c r="D54" s="195"/>
      <c r="E54" s="195"/>
      <c r="F54" s="195"/>
      <c r="G54" s="195"/>
      <c r="H54" s="195"/>
      <c r="I54" s="196"/>
      <c r="J54" s="38"/>
      <c r="K54" s="38"/>
      <c r="L54" s="38"/>
      <c r="M54" s="38"/>
      <c r="N54" s="38"/>
      <c r="O54" s="38"/>
      <c r="P54" s="38"/>
      <c r="BZ54" s="31"/>
      <c r="CA54" s="32"/>
      <c r="CC54" s="46"/>
      <c r="CD54" s="5" t="s">
        <v>172</v>
      </c>
      <c r="CE54" s="46"/>
    </row>
    <row r="55" spans="1:83" customFormat="1" ht="15" x14ac:dyDescent="0.25">
      <c r="A55" s="194" t="s">
        <v>173</v>
      </c>
      <c r="B55" s="195"/>
      <c r="C55" s="195"/>
      <c r="D55" s="195"/>
      <c r="E55" s="195"/>
      <c r="F55" s="195"/>
      <c r="G55" s="195"/>
      <c r="H55" s="195"/>
      <c r="I55" s="196"/>
      <c r="J55" s="38"/>
      <c r="K55" s="38"/>
      <c r="L55" s="38"/>
      <c r="M55" s="38"/>
      <c r="N55" s="38"/>
      <c r="O55" s="38"/>
      <c r="P55" s="38"/>
      <c r="BZ55" s="31"/>
      <c r="CA55" s="32"/>
      <c r="CC55" s="46"/>
      <c r="CD55" s="5" t="s">
        <v>173</v>
      </c>
      <c r="CE55" s="46"/>
    </row>
    <row r="56" spans="1:83" customFormat="1" ht="15" x14ac:dyDescent="0.25">
      <c r="A56" s="204" t="s">
        <v>304</v>
      </c>
      <c r="B56" s="204"/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BZ56" s="31" t="s">
        <v>304</v>
      </c>
      <c r="CA56" s="32"/>
      <c r="CC56" s="46"/>
      <c r="CE56" s="46"/>
    </row>
    <row r="57" spans="1:83" customFormat="1" ht="22.5" x14ac:dyDescent="0.25">
      <c r="A57" s="33" t="s">
        <v>63</v>
      </c>
      <c r="B57" s="34" t="s">
        <v>305</v>
      </c>
      <c r="C57" s="201" t="s">
        <v>306</v>
      </c>
      <c r="D57" s="202"/>
      <c r="E57" s="203"/>
      <c r="F57" s="33" t="s">
        <v>190</v>
      </c>
      <c r="G57" s="35"/>
      <c r="H57" s="41">
        <v>0.01</v>
      </c>
      <c r="I57" s="37">
        <v>242897.33</v>
      </c>
      <c r="J57" s="39">
        <v>24.29</v>
      </c>
      <c r="K57" s="38"/>
      <c r="L57" s="38"/>
      <c r="M57" s="38"/>
      <c r="N57" s="39">
        <v>24.29</v>
      </c>
      <c r="O57" s="42">
        <v>0</v>
      </c>
      <c r="P57" s="42">
        <v>0</v>
      </c>
      <c r="BZ57" s="31"/>
      <c r="CA57" s="32"/>
      <c r="CB57" s="5" t="s">
        <v>306</v>
      </c>
      <c r="CC57" s="46"/>
      <c r="CE57" s="46"/>
    </row>
    <row r="58" spans="1:83" customFormat="1" ht="33.75" x14ac:dyDescent="0.25">
      <c r="A58" s="33" t="s">
        <v>66</v>
      </c>
      <c r="B58" s="34" t="s">
        <v>231</v>
      </c>
      <c r="C58" s="201" t="s">
        <v>307</v>
      </c>
      <c r="D58" s="202"/>
      <c r="E58" s="203"/>
      <c r="F58" s="33" t="s">
        <v>81</v>
      </c>
      <c r="G58" s="35"/>
      <c r="H58" s="43">
        <v>6.0000000000000001E-3</v>
      </c>
      <c r="I58" s="37">
        <v>68652.63</v>
      </c>
      <c r="J58" s="39">
        <v>4.12</v>
      </c>
      <c r="K58" s="38"/>
      <c r="L58" s="38"/>
      <c r="M58" s="38"/>
      <c r="N58" s="39">
        <v>4.12</v>
      </c>
      <c r="O58" s="42">
        <v>0</v>
      </c>
      <c r="P58" s="42">
        <v>0</v>
      </c>
      <c r="BZ58" s="31"/>
      <c r="CA58" s="32"/>
      <c r="CB58" s="5" t="s">
        <v>307</v>
      </c>
      <c r="CC58" s="46"/>
      <c r="CE58" s="46"/>
    </row>
    <row r="59" spans="1:83" customFormat="1" ht="15" x14ac:dyDescent="0.25">
      <c r="A59" s="198" t="s">
        <v>308</v>
      </c>
      <c r="B59" s="199"/>
      <c r="C59" s="199"/>
      <c r="D59" s="199"/>
      <c r="E59" s="199"/>
      <c r="F59" s="199"/>
      <c r="G59" s="199"/>
      <c r="H59" s="199"/>
      <c r="I59" s="200"/>
      <c r="J59" s="45"/>
      <c r="K59" s="45"/>
      <c r="L59" s="45"/>
      <c r="M59" s="45"/>
      <c r="N59" s="45"/>
      <c r="O59" s="45"/>
      <c r="P59" s="45"/>
      <c r="BZ59" s="31"/>
      <c r="CA59" s="32"/>
      <c r="CC59" s="46" t="s">
        <v>308</v>
      </c>
      <c r="CE59" s="46"/>
    </row>
    <row r="60" spans="1:83" customFormat="1" ht="15" x14ac:dyDescent="0.25">
      <c r="A60" s="194" t="s">
        <v>153</v>
      </c>
      <c r="B60" s="195"/>
      <c r="C60" s="195"/>
      <c r="D60" s="195"/>
      <c r="E60" s="195"/>
      <c r="F60" s="195"/>
      <c r="G60" s="195"/>
      <c r="H60" s="195"/>
      <c r="I60" s="196"/>
      <c r="J60" s="39">
        <v>28.41</v>
      </c>
      <c r="K60" s="38"/>
      <c r="L60" s="38"/>
      <c r="M60" s="38"/>
      <c r="N60" s="38"/>
      <c r="O60" s="38"/>
      <c r="P60" s="38"/>
      <c r="BZ60" s="31"/>
      <c r="CA60" s="32"/>
      <c r="CC60" s="46"/>
      <c r="CD60" s="5" t="s">
        <v>153</v>
      </c>
      <c r="CE60" s="46"/>
    </row>
    <row r="61" spans="1:83" customFormat="1" ht="15" x14ac:dyDescent="0.25">
      <c r="A61" s="194" t="s">
        <v>154</v>
      </c>
      <c r="B61" s="195"/>
      <c r="C61" s="195"/>
      <c r="D61" s="195"/>
      <c r="E61" s="195"/>
      <c r="F61" s="195"/>
      <c r="G61" s="195"/>
      <c r="H61" s="195"/>
      <c r="I61" s="196"/>
      <c r="J61" s="38"/>
      <c r="K61" s="38"/>
      <c r="L61" s="38"/>
      <c r="M61" s="38"/>
      <c r="N61" s="38"/>
      <c r="O61" s="38"/>
      <c r="P61" s="38"/>
      <c r="BZ61" s="31"/>
      <c r="CA61" s="32"/>
      <c r="CC61" s="46"/>
      <c r="CD61" s="5" t="s">
        <v>154</v>
      </c>
      <c r="CE61" s="46"/>
    </row>
    <row r="62" spans="1:83" customFormat="1" ht="15" x14ac:dyDescent="0.25">
      <c r="A62" s="194" t="s">
        <v>158</v>
      </c>
      <c r="B62" s="195"/>
      <c r="C62" s="195"/>
      <c r="D62" s="195"/>
      <c r="E62" s="195"/>
      <c r="F62" s="195"/>
      <c r="G62" s="195"/>
      <c r="H62" s="195"/>
      <c r="I62" s="196"/>
      <c r="J62" s="39">
        <v>28.41</v>
      </c>
      <c r="K62" s="38"/>
      <c r="L62" s="38"/>
      <c r="M62" s="38"/>
      <c r="N62" s="38"/>
      <c r="O62" s="38"/>
      <c r="P62" s="38"/>
      <c r="BZ62" s="31"/>
      <c r="CA62" s="32"/>
      <c r="CC62" s="46"/>
      <c r="CD62" s="5" t="s">
        <v>158</v>
      </c>
      <c r="CE62" s="46"/>
    </row>
    <row r="63" spans="1:83" customFormat="1" ht="15" x14ac:dyDescent="0.25">
      <c r="A63" s="194" t="s">
        <v>159</v>
      </c>
      <c r="B63" s="195"/>
      <c r="C63" s="195"/>
      <c r="D63" s="195"/>
      <c r="E63" s="195"/>
      <c r="F63" s="195"/>
      <c r="G63" s="195"/>
      <c r="H63" s="195"/>
      <c r="I63" s="196"/>
      <c r="J63" s="39">
        <v>28.41</v>
      </c>
      <c r="K63" s="38"/>
      <c r="L63" s="38"/>
      <c r="M63" s="38"/>
      <c r="N63" s="38"/>
      <c r="O63" s="38"/>
      <c r="P63" s="38"/>
      <c r="BZ63" s="31"/>
      <c r="CA63" s="32"/>
      <c r="CC63" s="46"/>
      <c r="CD63" s="5" t="s">
        <v>159</v>
      </c>
      <c r="CE63" s="46"/>
    </row>
    <row r="64" spans="1:83" customFormat="1" ht="15" x14ac:dyDescent="0.25">
      <c r="A64" s="194" t="s">
        <v>154</v>
      </c>
      <c r="B64" s="195"/>
      <c r="C64" s="195"/>
      <c r="D64" s="195"/>
      <c r="E64" s="195"/>
      <c r="F64" s="195"/>
      <c r="G64" s="195"/>
      <c r="H64" s="195"/>
      <c r="I64" s="196"/>
      <c r="J64" s="38"/>
      <c r="K64" s="38"/>
      <c r="L64" s="38"/>
      <c r="M64" s="38"/>
      <c r="N64" s="38"/>
      <c r="O64" s="38"/>
      <c r="P64" s="38"/>
      <c r="BZ64" s="31"/>
      <c r="CA64" s="32"/>
      <c r="CC64" s="46"/>
      <c r="CD64" s="5" t="s">
        <v>154</v>
      </c>
      <c r="CE64" s="46"/>
    </row>
    <row r="65" spans="1:85" customFormat="1" ht="15" x14ac:dyDescent="0.25">
      <c r="A65" s="194" t="s">
        <v>163</v>
      </c>
      <c r="B65" s="195"/>
      <c r="C65" s="195"/>
      <c r="D65" s="195"/>
      <c r="E65" s="195"/>
      <c r="F65" s="195"/>
      <c r="G65" s="195"/>
      <c r="H65" s="195"/>
      <c r="I65" s="196"/>
      <c r="J65" s="39">
        <v>28.41</v>
      </c>
      <c r="K65" s="38"/>
      <c r="L65" s="38"/>
      <c r="M65" s="38"/>
      <c r="N65" s="38"/>
      <c r="O65" s="38"/>
      <c r="P65" s="38"/>
      <c r="BZ65" s="31"/>
      <c r="CA65" s="32"/>
      <c r="CC65" s="46"/>
      <c r="CD65" s="5" t="s">
        <v>163</v>
      </c>
      <c r="CE65" s="46"/>
    </row>
    <row r="66" spans="1:85" customFormat="1" ht="15" x14ac:dyDescent="0.25">
      <c r="A66" s="198" t="s">
        <v>309</v>
      </c>
      <c r="B66" s="199"/>
      <c r="C66" s="199"/>
      <c r="D66" s="199"/>
      <c r="E66" s="199"/>
      <c r="F66" s="199"/>
      <c r="G66" s="199"/>
      <c r="H66" s="199"/>
      <c r="I66" s="200"/>
      <c r="J66" s="64">
        <v>28.41</v>
      </c>
      <c r="K66" s="45"/>
      <c r="L66" s="45"/>
      <c r="M66" s="45"/>
      <c r="N66" s="45"/>
      <c r="O66" s="68">
        <v>0</v>
      </c>
      <c r="P66" s="68">
        <v>0</v>
      </c>
      <c r="BZ66" s="31"/>
      <c r="CA66" s="32"/>
      <c r="CC66" s="46"/>
      <c r="CE66" s="46" t="s">
        <v>309</v>
      </c>
    </row>
    <row r="67" spans="1:85" customFormat="1" ht="15" x14ac:dyDescent="0.25">
      <c r="A67" s="204" t="s">
        <v>310</v>
      </c>
      <c r="B67" s="204"/>
      <c r="C67" s="204"/>
      <c r="D67" s="204"/>
      <c r="E67" s="204"/>
      <c r="F67" s="204"/>
      <c r="G67" s="204"/>
      <c r="H67" s="204"/>
      <c r="I67" s="204"/>
      <c r="J67" s="204"/>
      <c r="K67" s="204"/>
      <c r="L67" s="204"/>
      <c r="M67" s="204"/>
      <c r="N67" s="204"/>
      <c r="O67" s="204"/>
      <c r="P67" s="204"/>
      <c r="BZ67" s="31" t="s">
        <v>310</v>
      </c>
      <c r="CA67" s="32"/>
      <c r="CC67" s="46"/>
      <c r="CE67" s="46"/>
    </row>
    <row r="68" spans="1:85" customFormat="1" ht="22.5" x14ac:dyDescent="0.25">
      <c r="A68" s="273" t="s">
        <v>266</v>
      </c>
      <c r="B68" s="274" t="s">
        <v>311</v>
      </c>
      <c r="C68" s="275" t="s">
        <v>312</v>
      </c>
      <c r="D68" s="276"/>
      <c r="E68" s="277"/>
      <c r="F68" s="273" t="s">
        <v>42</v>
      </c>
      <c r="G68" s="278"/>
      <c r="H68" s="279">
        <v>5</v>
      </c>
      <c r="I68" s="266">
        <v>113998.43</v>
      </c>
      <c r="J68" s="266">
        <v>569992.15</v>
      </c>
      <c r="K68" s="38"/>
      <c r="L68" s="38"/>
      <c r="M68" s="38"/>
      <c r="N68" s="38"/>
      <c r="O68" s="42">
        <v>0</v>
      </c>
      <c r="P68" s="42">
        <v>0</v>
      </c>
      <c r="BZ68" s="31"/>
      <c r="CA68" s="32"/>
      <c r="CB68" s="5" t="s">
        <v>312</v>
      </c>
      <c r="CC68" s="46"/>
      <c r="CE68" s="46"/>
    </row>
    <row r="69" spans="1:85" customFormat="1" ht="22.5" x14ac:dyDescent="0.25">
      <c r="A69" s="273" t="s">
        <v>313</v>
      </c>
      <c r="B69" s="274" t="s">
        <v>314</v>
      </c>
      <c r="C69" s="275" t="s">
        <v>315</v>
      </c>
      <c r="D69" s="276"/>
      <c r="E69" s="277"/>
      <c r="F69" s="273" t="s">
        <v>42</v>
      </c>
      <c r="G69" s="278"/>
      <c r="H69" s="279">
        <v>2</v>
      </c>
      <c r="I69" s="266">
        <v>9290.16</v>
      </c>
      <c r="J69" s="266">
        <v>18580.32</v>
      </c>
      <c r="K69" s="38"/>
      <c r="L69" s="38"/>
      <c r="M69" s="38"/>
      <c r="N69" s="38"/>
      <c r="O69" s="42">
        <v>0</v>
      </c>
      <c r="P69" s="42">
        <v>0</v>
      </c>
      <c r="BZ69" s="31"/>
      <c r="CA69" s="32"/>
      <c r="CB69" s="5" t="s">
        <v>315</v>
      </c>
      <c r="CC69" s="46"/>
      <c r="CE69" s="46"/>
    </row>
    <row r="70" spans="1:85" customFormat="1" ht="22.5" x14ac:dyDescent="0.25">
      <c r="A70" s="273" t="s">
        <v>316</v>
      </c>
      <c r="B70" s="274" t="s">
        <v>317</v>
      </c>
      <c r="C70" s="275" t="s">
        <v>318</v>
      </c>
      <c r="D70" s="276"/>
      <c r="E70" s="277"/>
      <c r="F70" s="273" t="s">
        <v>42</v>
      </c>
      <c r="G70" s="278"/>
      <c r="H70" s="279">
        <v>5</v>
      </c>
      <c r="I70" s="266">
        <v>6594.87</v>
      </c>
      <c r="J70" s="266">
        <v>32974.35</v>
      </c>
      <c r="K70" s="38"/>
      <c r="L70" s="38"/>
      <c r="M70" s="38"/>
      <c r="N70" s="38"/>
      <c r="O70" s="42">
        <v>0</v>
      </c>
      <c r="P70" s="42">
        <v>0</v>
      </c>
      <c r="BZ70" s="31"/>
      <c r="CA70" s="32"/>
      <c r="CB70" s="5" t="s">
        <v>318</v>
      </c>
      <c r="CC70" s="46"/>
      <c r="CE70" s="46"/>
    </row>
    <row r="71" spans="1:85" customFormat="1" ht="15" x14ac:dyDescent="0.25">
      <c r="A71" s="280" t="s">
        <v>319</v>
      </c>
      <c r="B71" s="281"/>
      <c r="C71" s="281"/>
      <c r="D71" s="281"/>
      <c r="E71" s="281"/>
      <c r="F71" s="281"/>
      <c r="G71" s="281"/>
      <c r="H71" s="281"/>
      <c r="I71" s="282"/>
      <c r="J71" s="283"/>
      <c r="K71" s="45"/>
      <c r="L71" s="45"/>
      <c r="M71" s="45"/>
      <c r="N71" s="45"/>
      <c r="O71" s="45"/>
      <c r="P71" s="45"/>
      <c r="BZ71" s="31"/>
      <c r="CA71" s="32"/>
      <c r="CC71" s="46" t="s">
        <v>319</v>
      </c>
      <c r="CE71" s="46"/>
    </row>
    <row r="72" spans="1:85" customFormat="1" ht="15" x14ac:dyDescent="0.25">
      <c r="A72" s="284" t="s">
        <v>281</v>
      </c>
      <c r="B72" s="285"/>
      <c r="C72" s="285"/>
      <c r="D72" s="285"/>
      <c r="E72" s="285"/>
      <c r="F72" s="285"/>
      <c r="G72" s="285"/>
      <c r="H72" s="285"/>
      <c r="I72" s="286"/>
      <c r="J72" s="266">
        <v>621546.81999999995</v>
      </c>
      <c r="K72" s="38"/>
      <c r="L72" s="38"/>
      <c r="M72" s="38"/>
      <c r="N72" s="38"/>
      <c r="O72" s="38"/>
      <c r="P72" s="38"/>
      <c r="BZ72" s="31"/>
      <c r="CA72" s="32"/>
      <c r="CC72" s="46"/>
      <c r="CD72" s="5" t="s">
        <v>281</v>
      </c>
      <c r="CE72" s="46"/>
    </row>
    <row r="73" spans="1:85" customFormat="1" ht="15" x14ac:dyDescent="0.25">
      <c r="A73" s="198" t="s">
        <v>320</v>
      </c>
      <c r="B73" s="199"/>
      <c r="C73" s="199"/>
      <c r="D73" s="199"/>
      <c r="E73" s="199"/>
      <c r="F73" s="199"/>
      <c r="G73" s="199"/>
      <c r="H73" s="199"/>
      <c r="I73" s="200"/>
      <c r="J73" s="47">
        <v>621546.81999999995</v>
      </c>
      <c r="K73" s="45"/>
      <c r="L73" s="45"/>
      <c r="M73" s="45"/>
      <c r="N73" s="45"/>
      <c r="O73" s="68">
        <v>0</v>
      </c>
      <c r="P73" s="68">
        <v>0</v>
      </c>
      <c r="BZ73" s="31"/>
      <c r="CA73" s="32"/>
      <c r="CC73" s="46"/>
      <c r="CE73" s="46" t="s">
        <v>320</v>
      </c>
    </row>
    <row r="74" spans="1:85" customFormat="1" ht="15" x14ac:dyDescent="0.25">
      <c r="A74" s="194" t="s">
        <v>171</v>
      </c>
      <c r="B74" s="195"/>
      <c r="C74" s="195"/>
      <c r="D74" s="195"/>
      <c r="E74" s="195"/>
      <c r="F74" s="195"/>
      <c r="G74" s="195"/>
      <c r="H74" s="195"/>
      <c r="I74" s="196"/>
      <c r="J74" s="38"/>
      <c r="K74" s="38"/>
      <c r="L74" s="38"/>
      <c r="M74" s="38"/>
      <c r="N74" s="38"/>
      <c r="O74" s="38"/>
      <c r="P74" s="38"/>
      <c r="BZ74" s="31"/>
      <c r="CA74" s="32"/>
      <c r="CC74" s="46"/>
      <c r="CD74" s="5" t="s">
        <v>171</v>
      </c>
      <c r="CE74" s="46"/>
    </row>
    <row r="75" spans="1:85" customFormat="1" ht="15" x14ac:dyDescent="0.25">
      <c r="A75" s="194" t="s">
        <v>283</v>
      </c>
      <c r="B75" s="195"/>
      <c r="C75" s="195"/>
      <c r="D75" s="195"/>
      <c r="E75" s="195"/>
      <c r="F75" s="195"/>
      <c r="G75" s="195"/>
      <c r="H75" s="195"/>
      <c r="I75" s="196"/>
      <c r="J75" s="37">
        <v>621546.81999999995</v>
      </c>
      <c r="K75" s="38"/>
      <c r="L75" s="38"/>
      <c r="M75" s="38"/>
      <c r="N75" s="38"/>
      <c r="O75" s="38"/>
      <c r="P75" s="38"/>
      <c r="BZ75" s="31"/>
      <c r="CA75" s="32"/>
      <c r="CC75" s="46"/>
      <c r="CD75" s="5" t="s">
        <v>283</v>
      </c>
      <c r="CE75" s="46"/>
    </row>
    <row r="76" spans="1:85" customFormat="1" ht="15" x14ac:dyDescent="0.25">
      <c r="A76" s="198" t="s">
        <v>152</v>
      </c>
      <c r="B76" s="199"/>
      <c r="C76" s="199"/>
      <c r="D76" s="199"/>
      <c r="E76" s="199"/>
      <c r="F76" s="199"/>
      <c r="G76" s="199"/>
      <c r="H76" s="199"/>
      <c r="I76" s="200"/>
      <c r="J76" s="45"/>
      <c r="K76" s="45"/>
      <c r="L76" s="45"/>
      <c r="M76" s="45"/>
      <c r="N76" s="45"/>
      <c r="O76" s="45"/>
      <c r="P76" s="45"/>
      <c r="CF76" s="46" t="s">
        <v>152</v>
      </c>
    </row>
    <row r="77" spans="1:85" customFormat="1" ht="15" x14ac:dyDescent="0.25">
      <c r="A77" s="194" t="s">
        <v>153</v>
      </c>
      <c r="B77" s="195"/>
      <c r="C77" s="195"/>
      <c r="D77" s="195"/>
      <c r="E77" s="195"/>
      <c r="F77" s="195"/>
      <c r="G77" s="195"/>
      <c r="H77" s="195"/>
      <c r="I77" s="196"/>
      <c r="J77" s="37">
        <v>260781.17</v>
      </c>
      <c r="K77" s="38"/>
      <c r="L77" s="38"/>
      <c r="M77" s="38"/>
      <c r="N77" s="38"/>
      <c r="O77" s="38"/>
      <c r="P77" s="38"/>
      <c r="CF77" s="46"/>
      <c r="CG77" s="5" t="s">
        <v>153</v>
      </c>
    </row>
    <row r="78" spans="1:85" customFormat="1" ht="15" x14ac:dyDescent="0.25">
      <c r="A78" s="194" t="s">
        <v>154</v>
      </c>
      <c r="B78" s="195"/>
      <c r="C78" s="195"/>
      <c r="D78" s="195"/>
      <c r="E78" s="195"/>
      <c r="F78" s="195"/>
      <c r="G78" s="195"/>
      <c r="H78" s="195"/>
      <c r="I78" s="196"/>
      <c r="J78" s="38"/>
      <c r="K78" s="38"/>
      <c r="L78" s="38"/>
      <c r="M78" s="38"/>
      <c r="N78" s="38"/>
      <c r="O78" s="38"/>
      <c r="P78" s="38"/>
      <c r="CF78" s="46"/>
      <c r="CG78" s="5" t="s">
        <v>154</v>
      </c>
    </row>
    <row r="79" spans="1:85" customFormat="1" ht="15" x14ac:dyDescent="0.25">
      <c r="A79" s="194" t="s">
        <v>155</v>
      </c>
      <c r="B79" s="195"/>
      <c r="C79" s="195"/>
      <c r="D79" s="195"/>
      <c r="E79" s="195"/>
      <c r="F79" s="195"/>
      <c r="G79" s="195"/>
      <c r="H79" s="195"/>
      <c r="I79" s="196"/>
      <c r="J79" s="37">
        <v>256166.62</v>
      </c>
      <c r="K79" s="38"/>
      <c r="L79" s="38"/>
      <c r="M79" s="38"/>
      <c r="N79" s="38"/>
      <c r="O79" s="38"/>
      <c r="P79" s="38"/>
      <c r="CF79" s="46"/>
      <c r="CG79" s="5" t="s">
        <v>155</v>
      </c>
    </row>
    <row r="80" spans="1:85" customFormat="1" ht="15" x14ac:dyDescent="0.25">
      <c r="A80" s="194" t="s">
        <v>156</v>
      </c>
      <c r="B80" s="195"/>
      <c r="C80" s="195"/>
      <c r="D80" s="195"/>
      <c r="E80" s="195"/>
      <c r="F80" s="195"/>
      <c r="G80" s="195"/>
      <c r="H80" s="195"/>
      <c r="I80" s="196"/>
      <c r="J80" s="39">
        <v>193.47</v>
      </c>
      <c r="K80" s="38"/>
      <c r="L80" s="38"/>
      <c r="M80" s="38"/>
      <c r="N80" s="38"/>
      <c r="O80" s="38"/>
      <c r="P80" s="38"/>
      <c r="CF80" s="46"/>
      <c r="CG80" s="5" t="s">
        <v>156</v>
      </c>
    </row>
    <row r="81" spans="1:86" customFormat="1" ht="15" x14ac:dyDescent="0.25">
      <c r="A81" s="194" t="s">
        <v>157</v>
      </c>
      <c r="B81" s="195"/>
      <c r="C81" s="195"/>
      <c r="D81" s="195"/>
      <c r="E81" s="195"/>
      <c r="F81" s="195"/>
      <c r="G81" s="195"/>
      <c r="H81" s="195"/>
      <c r="I81" s="196"/>
      <c r="J81" s="39">
        <v>1.32</v>
      </c>
      <c r="K81" s="38"/>
      <c r="L81" s="38"/>
      <c r="M81" s="38"/>
      <c r="N81" s="38"/>
      <c r="O81" s="38"/>
      <c r="P81" s="38"/>
      <c r="CF81" s="46"/>
      <c r="CG81" s="5" t="s">
        <v>157</v>
      </c>
    </row>
    <row r="82" spans="1:86" customFormat="1" ht="15" x14ac:dyDescent="0.25">
      <c r="A82" s="194" t="s">
        <v>158</v>
      </c>
      <c r="B82" s="195"/>
      <c r="C82" s="195"/>
      <c r="D82" s="195"/>
      <c r="E82" s="195"/>
      <c r="F82" s="195"/>
      <c r="G82" s="195"/>
      <c r="H82" s="195"/>
      <c r="I82" s="196"/>
      <c r="J82" s="37">
        <v>4419.76</v>
      </c>
      <c r="K82" s="38"/>
      <c r="L82" s="38"/>
      <c r="M82" s="38"/>
      <c r="N82" s="38"/>
      <c r="O82" s="38"/>
      <c r="P82" s="38"/>
      <c r="CF82" s="46"/>
      <c r="CG82" s="5" t="s">
        <v>158</v>
      </c>
    </row>
    <row r="83" spans="1:86" customFormat="1" ht="15" x14ac:dyDescent="0.25">
      <c r="A83" s="194" t="s">
        <v>159</v>
      </c>
      <c r="B83" s="195"/>
      <c r="C83" s="195"/>
      <c r="D83" s="195"/>
      <c r="E83" s="195"/>
      <c r="F83" s="195"/>
      <c r="G83" s="195"/>
      <c r="H83" s="195"/>
      <c r="I83" s="196"/>
      <c r="J83" s="39">
        <v>28.41</v>
      </c>
      <c r="K83" s="38"/>
      <c r="L83" s="38"/>
      <c r="M83" s="38"/>
      <c r="N83" s="38"/>
      <c r="O83" s="38"/>
      <c r="P83" s="38"/>
      <c r="CF83" s="46"/>
      <c r="CG83" s="5" t="s">
        <v>159</v>
      </c>
    </row>
    <row r="84" spans="1:86" customFormat="1" ht="15" x14ac:dyDescent="0.25">
      <c r="A84" s="194" t="s">
        <v>154</v>
      </c>
      <c r="B84" s="195"/>
      <c r="C84" s="195"/>
      <c r="D84" s="195"/>
      <c r="E84" s="195"/>
      <c r="F84" s="195"/>
      <c r="G84" s="195"/>
      <c r="H84" s="195"/>
      <c r="I84" s="196"/>
      <c r="J84" s="38"/>
      <c r="K84" s="38"/>
      <c r="L84" s="38"/>
      <c r="M84" s="38"/>
      <c r="N84" s="38"/>
      <c r="O84" s="38"/>
      <c r="P84" s="38"/>
      <c r="CF84" s="46"/>
      <c r="CG84" s="5" t="s">
        <v>154</v>
      </c>
    </row>
    <row r="85" spans="1:86" customFormat="1" ht="15" x14ac:dyDescent="0.25">
      <c r="A85" s="194" t="s">
        <v>163</v>
      </c>
      <c r="B85" s="195"/>
      <c r="C85" s="195"/>
      <c r="D85" s="195"/>
      <c r="E85" s="195"/>
      <c r="F85" s="195"/>
      <c r="G85" s="195"/>
      <c r="H85" s="195"/>
      <c r="I85" s="196"/>
      <c r="J85" s="39">
        <v>28.41</v>
      </c>
      <c r="K85" s="38"/>
      <c r="L85" s="38"/>
      <c r="M85" s="38"/>
      <c r="N85" s="38"/>
      <c r="O85" s="38"/>
      <c r="P85" s="38"/>
      <c r="CF85" s="46"/>
      <c r="CG85" s="5" t="s">
        <v>163</v>
      </c>
    </row>
    <row r="86" spans="1:86" customFormat="1" ht="15" x14ac:dyDescent="0.25">
      <c r="A86" s="194" t="s">
        <v>166</v>
      </c>
      <c r="B86" s="195"/>
      <c r="C86" s="195"/>
      <c r="D86" s="195"/>
      <c r="E86" s="195"/>
      <c r="F86" s="195"/>
      <c r="G86" s="195"/>
      <c r="H86" s="195"/>
      <c r="I86" s="196"/>
      <c r="J86" s="37">
        <v>260752.76</v>
      </c>
      <c r="K86" s="38"/>
      <c r="L86" s="38"/>
      <c r="M86" s="38"/>
      <c r="N86" s="38"/>
      <c r="O86" s="38"/>
      <c r="P86" s="38"/>
      <c r="CF86" s="46"/>
      <c r="CG86" s="5" t="s">
        <v>166</v>
      </c>
    </row>
    <row r="87" spans="1:86" customFormat="1" ht="15" x14ac:dyDescent="0.25">
      <c r="A87" s="194" t="s">
        <v>154</v>
      </c>
      <c r="B87" s="195"/>
      <c r="C87" s="195"/>
      <c r="D87" s="195"/>
      <c r="E87" s="195"/>
      <c r="F87" s="195"/>
      <c r="G87" s="195"/>
      <c r="H87" s="195"/>
      <c r="I87" s="196"/>
      <c r="J87" s="38"/>
      <c r="K87" s="38"/>
      <c r="L87" s="38"/>
      <c r="M87" s="38"/>
      <c r="N87" s="38"/>
      <c r="O87" s="38"/>
      <c r="P87" s="38"/>
      <c r="CF87" s="46"/>
      <c r="CG87" s="5" t="s">
        <v>154</v>
      </c>
    </row>
    <row r="88" spans="1:86" customFormat="1" ht="15" x14ac:dyDescent="0.25">
      <c r="A88" s="194" t="s">
        <v>160</v>
      </c>
      <c r="B88" s="195"/>
      <c r="C88" s="195"/>
      <c r="D88" s="195"/>
      <c r="E88" s="195"/>
      <c r="F88" s="195"/>
      <c r="G88" s="195"/>
      <c r="H88" s="195"/>
      <c r="I88" s="196"/>
      <c r="J88" s="37">
        <v>256166.62</v>
      </c>
      <c r="K88" s="38"/>
      <c r="L88" s="38"/>
      <c r="M88" s="38"/>
      <c r="N88" s="38"/>
      <c r="O88" s="38"/>
      <c r="P88" s="38"/>
      <c r="CF88" s="46"/>
      <c r="CG88" s="5" t="s">
        <v>160</v>
      </c>
    </row>
    <row r="89" spans="1:86" customFormat="1" ht="15" x14ac:dyDescent="0.25">
      <c r="A89" s="194" t="s">
        <v>161</v>
      </c>
      <c r="B89" s="195"/>
      <c r="C89" s="195"/>
      <c r="D89" s="195"/>
      <c r="E89" s="195"/>
      <c r="F89" s="195"/>
      <c r="G89" s="195"/>
      <c r="H89" s="195"/>
      <c r="I89" s="196"/>
      <c r="J89" s="39">
        <v>193.47</v>
      </c>
      <c r="K89" s="38"/>
      <c r="L89" s="38"/>
      <c r="M89" s="38"/>
      <c r="N89" s="38"/>
      <c r="O89" s="38"/>
      <c r="P89" s="38"/>
      <c r="CF89" s="46"/>
      <c r="CG89" s="5" t="s">
        <v>161</v>
      </c>
    </row>
    <row r="90" spans="1:86" customFormat="1" ht="15" x14ac:dyDescent="0.25">
      <c r="A90" s="194" t="s">
        <v>162</v>
      </c>
      <c r="B90" s="195"/>
      <c r="C90" s="195"/>
      <c r="D90" s="195"/>
      <c r="E90" s="195"/>
      <c r="F90" s="195"/>
      <c r="G90" s="195"/>
      <c r="H90" s="195"/>
      <c r="I90" s="196"/>
      <c r="J90" s="39">
        <v>1.32</v>
      </c>
      <c r="K90" s="38"/>
      <c r="L90" s="38"/>
      <c r="M90" s="38"/>
      <c r="N90" s="38"/>
      <c r="O90" s="38"/>
      <c r="P90" s="38"/>
      <c r="CF90" s="46"/>
      <c r="CG90" s="5" t="s">
        <v>162</v>
      </c>
    </row>
    <row r="91" spans="1:86" customFormat="1" ht="15" x14ac:dyDescent="0.25">
      <c r="A91" s="194" t="s">
        <v>163</v>
      </c>
      <c r="B91" s="195"/>
      <c r="C91" s="195"/>
      <c r="D91" s="195"/>
      <c r="E91" s="195"/>
      <c r="F91" s="195"/>
      <c r="G91" s="195"/>
      <c r="H91" s="195"/>
      <c r="I91" s="196"/>
      <c r="J91" s="37">
        <v>4391.3500000000004</v>
      </c>
      <c r="K91" s="38"/>
      <c r="L91" s="38"/>
      <c r="M91" s="38"/>
      <c r="N91" s="38"/>
      <c r="O91" s="38"/>
      <c r="P91" s="38"/>
      <c r="CF91" s="46"/>
      <c r="CG91" s="5" t="s">
        <v>163</v>
      </c>
    </row>
    <row r="92" spans="1:86" customFormat="1" ht="15" x14ac:dyDescent="0.25">
      <c r="A92" s="194" t="s">
        <v>281</v>
      </c>
      <c r="B92" s="195"/>
      <c r="C92" s="195"/>
      <c r="D92" s="195"/>
      <c r="E92" s="195"/>
      <c r="F92" s="195"/>
      <c r="G92" s="195"/>
      <c r="H92" s="195"/>
      <c r="I92" s="196"/>
      <c r="J92" s="37">
        <v>621546.81999999995</v>
      </c>
      <c r="K92" s="38"/>
      <c r="L92" s="38"/>
      <c r="M92" s="38"/>
      <c r="N92" s="38"/>
      <c r="O92" s="38"/>
      <c r="P92" s="38"/>
      <c r="CF92" s="46"/>
      <c r="CG92" s="5" t="s">
        <v>281</v>
      </c>
    </row>
    <row r="93" spans="1:86" customFormat="1" ht="15" x14ac:dyDescent="0.25">
      <c r="A93" s="194" t="s">
        <v>167</v>
      </c>
      <c r="B93" s="195"/>
      <c r="C93" s="195"/>
      <c r="D93" s="195"/>
      <c r="E93" s="195"/>
      <c r="F93" s="195"/>
      <c r="G93" s="195"/>
      <c r="H93" s="195"/>
      <c r="I93" s="196"/>
      <c r="J93" s="37">
        <v>256167.94</v>
      </c>
      <c r="K93" s="38"/>
      <c r="L93" s="38"/>
      <c r="M93" s="38"/>
      <c r="N93" s="38"/>
      <c r="O93" s="38"/>
      <c r="P93" s="38"/>
      <c r="CF93" s="46"/>
      <c r="CG93" s="5" t="s">
        <v>167</v>
      </c>
    </row>
    <row r="94" spans="1:86" customFormat="1" ht="15" x14ac:dyDescent="0.25">
      <c r="A94" s="198" t="s">
        <v>170</v>
      </c>
      <c r="B94" s="199"/>
      <c r="C94" s="199"/>
      <c r="D94" s="199"/>
      <c r="E94" s="199"/>
      <c r="F94" s="199"/>
      <c r="G94" s="199"/>
      <c r="H94" s="199"/>
      <c r="I94" s="200"/>
      <c r="J94" s="47">
        <v>882327.99</v>
      </c>
      <c r="K94" s="45"/>
      <c r="L94" s="45"/>
      <c r="M94" s="45"/>
      <c r="N94" s="45"/>
      <c r="O94" s="64">
        <v>308.58</v>
      </c>
      <c r="P94" s="65">
        <v>1.3514E-3</v>
      </c>
      <c r="CF94" s="46"/>
      <c r="CH94" s="46" t="s">
        <v>170</v>
      </c>
    </row>
    <row r="95" spans="1:86" customFormat="1" ht="15" x14ac:dyDescent="0.25">
      <c r="A95" s="194" t="s">
        <v>171</v>
      </c>
      <c r="B95" s="195"/>
      <c r="C95" s="195"/>
      <c r="D95" s="195"/>
      <c r="E95" s="195"/>
      <c r="F95" s="195"/>
      <c r="G95" s="195"/>
      <c r="H95" s="195"/>
      <c r="I95" s="196"/>
      <c r="J95" s="38"/>
      <c r="K95" s="38"/>
      <c r="L95" s="38"/>
      <c r="M95" s="38"/>
      <c r="N95" s="38"/>
      <c r="O95" s="38"/>
      <c r="P95" s="38"/>
      <c r="CF95" s="46"/>
      <c r="CG95" s="5" t="s">
        <v>171</v>
      </c>
      <c r="CH95" s="46"/>
    </row>
    <row r="96" spans="1:86" customFormat="1" ht="15" x14ac:dyDescent="0.25">
      <c r="A96" s="194" t="s">
        <v>283</v>
      </c>
      <c r="B96" s="195"/>
      <c r="C96" s="195"/>
      <c r="D96" s="195"/>
      <c r="E96" s="195"/>
      <c r="F96" s="195"/>
      <c r="G96" s="195"/>
      <c r="H96" s="195"/>
      <c r="I96" s="196"/>
      <c r="J96" s="37">
        <v>621546.81999999995</v>
      </c>
      <c r="K96" s="38"/>
      <c r="L96" s="38"/>
      <c r="M96" s="38"/>
      <c r="N96" s="38"/>
      <c r="O96" s="38"/>
      <c r="P96" s="38"/>
      <c r="CF96" s="46"/>
      <c r="CG96" s="5" t="s">
        <v>283</v>
      </c>
      <c r="CH96" s="46"/>
    </row>
    <row r="97" spans="1:86" customFormat="1" ht="15" x14ac:dyDescent="0.25">
      <c r="A97" s="194" t="s">
        <v>172</v>
      </c>
      <c r="B97" s="195"/>
      <c r="C97" s="195"/>
      <c r="D97" s="195"/>
      <c r="E97" s="195"/>
      <c r="F97" s="195"/>
      <c r="G97" s="195"/>
      <c r="H97" s="195"/>
      <c r="I97" s="196"/>
      <c r="J97" s="38"/>
      <c r="K97" s="38"/>
      <c r="L97" s="38"/>
      <c r="M97" s="38"/>
      <c r="N97" s="38"/>
      <c r="O97" s="38"/>
      <c r="P97" s="38"/>
      <c r="CF97" s="46"/>
      <c r="CG97" s="5" t="s">
        <v>172</v>
      </c>
      <c r="CH97" s="46"/>
    </row>
    <row r="98" spans="1:86" customFormat="1" ht="15" x14ac:dyDescent="0.25">
      <c r="A98" s="194" t="s">
        <v>173</v>
      </c>
      <c r="B98" s="195"/>
      <c r="C98" s="195"/>
      <c r="D98" s="195"/>
      <c r="E98" s="195"/>
      <c r="F98" s="195"/>
      <c r="G98" s="195"/>
      <c r="H98" s="195"/>
      <c r="I98" s="196"/>
      <c r="J98" s="38"/>
      <c r="K98" s="38"/>
      <c r="L98" s="38"/>
      <c r="M98" s="38"/>
      <c r="N98" s="38"/>
      <c r="O98" s="38"/>
      <c r="P98" s="38"/>
      <c r="CF98" s="46"/>
      <c r="CG98" s="5" t="s">
        <v>173</v>
      </c>
      <c r="CH98" s="46"/>
    </row>
    <row r="99" spans="1:86" customFormat="1" ht="3" customHeight="1" x14ac:dyDescent="0.25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50"/>
      <c r="M99" s="50"/>
      <c r="N99" s="50"/>
      <c r="O99" s="51"/>
      <c r="P99" s="51"/>
    </row>
    <row r="100" spans="1:86" customFormat="1" ht="53.2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86" customFormat="1" ht="15" x14ac:dyDescent="0.25">
      <c r="A101" s="1"/>
      <c r="B101" s="1"/>
      <c r="C101" s="1"/>
      <c r="D101" s="1"/>
      <c r="E101" s="1"/>
      <c r="F101" s="1"/>
      <c r="G101" s="1"/>
      <c r="H101" s="14"/>
      <c r="I101" s="197"/>
      <c r="J101" s="197"/>
      <c r="K101" s="197"/>
      <c r="L101" s="1"/>
      <c r="M101" s="1"/>
      <c r="N101" s="1"/>
      <c r="O101" s="1"/>
      <c r="P101" s="1"/>
    </row>
    <row r="102" spans="1:86" customFormat="1" ht="1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86" customFormat="1" ht="1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</sheetData>
  <mergeCells count="99">
    <mergeCell ref="A14:P14"/>
    <mergeCell ref="A2:C2"/>
    <mergeCell ref="M2:P2"/>
    <mergeCell ref="A3:D3"/>
    <mergeCell ref="L3:P3"/>
    <mergeCell ref="A4:D4"/>
    <mergeCell ref="L4:P4"/>
    <mergeCell ref="A8:P8"/>
    <mergeCell ref="A9:P9"/>
    <mergeCell ref="A11:P11"/>
    <mergeCell ref="A12:P12"/>
    <mergeCell ref="A13:P13"/>
    <mergeCell ref="C15:G15"/>
    <mergeCell ref="E23:P23"/>
    <mergeCell ref="A25:A27"/>
    <mergeCell ref="B25:B27"/>
    <mergeCell ref="C25:E27"/>
    <mergeCell ref="F25:F27"/>
    <mergeCell ref="G25:H25"/>
    <mergeCell ref="I25:N25"/>
    <mergeCell ref="O25:O27"/>
    <mergeCell ref="P25:P27"/>
    <mergeCell ref="C34:E34"/>
    <mergeCell ref="G26:G27"/>
    <mergeCell ref="H26:H27"/>
    <mergeCell ref="I26:I27"/>
    <mergeCell ref="J26:J27"/>
    <mergeCell ref="A29:P29"/>
    <mergeCell ref="A30:P30"/>
    <mergeCell ref="C31:E31"/>
    <mergeCell ref="A32:P32"/>
    <mergeCell ref="C33:E33"/>
    <mergeCell ref="K26:N26"/>
    <mergeCell ref="C28:E28"/>
    <mergeCell ref="A46:I46"/>
    <mergeCell ref="C35:E35"/>
    <mergeCell ref="C36:E36"/>
    <mergeCell ref="C37:E37"/>
    <mergeCell ref="A38:I38"/>
    <mergeCell ref="A39:I39"/>
    <mergeCell ref="A40:I40"/>
    <mergeCell ref="A41:I41"/>
    <mergeCell ref="A42:I42"/>
    <mergeCell ref="A43:I43"/>
    <mergeCell ref="A44:I44"/>
    <mergeCell ref="A45:I45"/>
    <mergeCell ref="C58:E58"/>
    <mergeCell ref="A47:I47"/>
    <mergeCell ref="A48:I48"/>
    <mergeCell ref="A49:I49"/>
    <mergeCell ref="A50:I50"/>
    <mergeCell ref="A51:I51"/>
    <mergeCell ref="A52:I52"/>
    <mergeCell ref="A53:I53"/>
    <mergeCell ref="A54:I54"/>
    <mergeCell ref="A55:I55"/>
    <mergeCell ref="A56:P56"/>
    <mergeCell ref="C57:E57"/>
    <mergeCell ref="C70:E70"/>
    <mergeCell ref="A59:I59"/>
    <mergeCell ref="A60:I60"/>
    <mergeCell ref="A61:I61"/>
    <mergeCell ref="A62:I62"/>
    <mergeCell ref="A63:I63"/>
    <mergeCell ref="A64:I64"/>
    <mergeCell ref="A65:I65"/>
    <mergeCell ref="A66:I66"/>
    <mergeCell ref="A67:P67"/>
    <mergeCell ref="C68:E68"/>
    <mergeCell ref="C69:E69"/>
    <mergeCell ref="A82:I82"/>
    <mergeCell ref="A71:I71"/>
    <mergeCell ref="A72:I72"/>
    <mergeCell ref="A73:I73"/>
    <mergeCell ref="A74:I74"/>
    <mergeCell ref="A75:I75"/>
    <mergeCell ref="A76:I76"/>
    <mergeCell ref="A77:I77"/>
    <mergeCell ref="A78:I78"/>
    <mergeCell ref="A79:I79"/>
    <mergeCell ref="A80:I80"/>
    <mergeCell ref="A81:I81"/>
    <mergeCell ref="A94:I94"/>
    <mergeCell ref="A83:I83"/>
    <mergeCell ref="A84:I84"/>
    <mergeCell ref="A85:I85"/>
    <mergeCell ref="A86:I86"/>
    <mergeCell ref="A87:I87"/>
    <mergeCell ref="A88:I88"/>
    <mergeCell ref="A89:I89"/>
    <mergeCell ref="A90:I90"/>
    <mergeCell ref="A91:I91"/>
    <mergeCell ref="A92:I92"/>
    <mergeCell ref="A93:I93"/>
    <mergeCell ref="A95:I95"/>
    <mergeCell ref="A96:I96"/>
    <mergeCell ref="A97:I97"/>
    <mergeCell ref="A98:I98"/>
    <mergeCell ref="I101:K101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9B368-06ED-465A-AA7F-E8DE586E4049}">
  <sheetPr>
    <pageSetUpPr fitToPage="1"/>
  </sheetPr>
  <dimension ref="A1:CH155"/>
  <sheetViews>
    <sheetView topLeftCell="A130" workbookViewId="0">
      <selection activeCell="H76" sqref="H76"/>
    </sheetView>
  </sheetViews>
  <sheetFormatPr defaultColWidth="9.140625" defaultRowHeight="11.25" customHeight="1" x14ac:dyDescent="0.2"/>
  <cols>
    <col min="1" max="1" width="9" style="58" customWidth="1"/>
    <col min="2" max="2" width="20.140625" style="58" customWidth="1"/>
    <col min="3" max="4" width="10.42578125" style="58" customWidth="1"/>
    <col min="5" max="5" width="13.28515625" style="58" customWidth="1"/>
    <col min="6" max="6" width="8.5703125" style="58" customWidth="1"/>
    <col min="7" max="7" width="9.42578125" style="58" customWidth="1"/>
    <col min="8" max="8" width="10.140625" style="58" customWidth="1"/>
    <col min="9" max="9" width="11.85546875" style="58" customWidth="1"/>
    <col min="10" max="10" width="12.140625" style="58" customWidth="1"/>
    <col min="11" max="14" width="10.7109375" style="58" customWidth="1"/>
    <col min="15" max="16" width="11" style="58" customWidth="1"/>
    <col min="17" max="19" width="8.7109375" style="58" customWidth="1"/>
    <col min="20" max="23" width="50" style="5" hidden="1" customWidth="1"/>
    <col min="24" max="28" width="54.140625" style="5" hidden="1" customWidth="1"/>
    <col min="29" max="60" width="180.28515625" style="59" hidden="1" customWidth="1"/>
    <col min="61" max="65" width="52.140625" style="60" hidden="1" customWidth="1"/>
    <col min="66" max="77" width="130.28515625" style="60" hidden="1" customWidth="1"/>
    <col min="78" max="79" width="180.28515625" style="61" hidden="1" customWidth="1"/>
    <col min="80" max="80" width="34.140625" style="5" hidden="1" customWidth="1"/>
    <col min="81" max="86" width="103.28515625" style="5" hidden="1" customWidth="1"/>
    <col min="87" max="16384" width="9.140625" style="58"/>
  </cols>
  <sheetData>
    <row r="1" spans="1:65" customFormat="1" ht="15" x14ac:dyDescent="0.25">
      <c r="A1" s="1"/>
      <c r="B1" s="1"/>
      <c r="C1" s="1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1"/>
    </row>
    <row r="2" spans="1:65" customFormat="1" ht="11.25" customHeight="1" x14ac:dyDescent="0.25">
      <c r="A2" s="214" t="s">
        <v>0</v>
      </c>
      <c r="B2" s="214"/>
      <c r="C2" s="214"/>
      <c r="D2" s="3"/>
      <c r="E2" s="1"/>
      <c r="F2" s="1"/>
      <c r="G2" s="1"/>
      <c r="H2" s="3"/>
      <c r="I2" s="1"/>
      <c r="J2" s="1"/>
      <c r="K2" s="3"/>
      <c r="L2" s="1"/>
      <c r="M2" s="214" t="s">
        <v>1</v>
      </c>
      <c r="N2" s="214"/>
      <c r="O2" s="214"/>
      <c r="P2" s="214"/>
    </row>
    <row r="3" spans="1:65" customFormat="1" ht="11.25" customHeight="1" x14ac:dyDescent="0.25">
      <c r="A3" s="215"/>
      <c r="B3" s="215"/>
      <c r="C3" s="215"/>
      <c r="D3" s="215"/>
      <c r="E3" s="1"/>
      <c r="F3" s="1"/>
      <c r="G3" s="4"/>
      <c r="H3" s="4"/>
      <c r="I3" s="1"/>
      <c r="J3" s="4"/>
      <c r="K3" s="4"/>
      <c r="L3" s="216"/>
      <c r="M3" s="216"/>
      <c r="N3" s="216"/>
      <c r="O3" s="216"/>
      <c r="P3" s="216"/>
    </row>
    <row r="4" spans="1:65" customFormat="1" ht="15" x14ac:dyDescent="0.25">
      <c r="A4" s="217"/>
      <c r="B4" s="217"/>
      <c r="C4" s="217"/>
      <c r="D4" s="217"/>
      <c r="E4" s="1"/>
      <c r="F4" s="1"/>
      <c r="G4" s="4"/>
      <c r="H4" s="4"/>
      <c r="I4" s="1"/>
      <c r="J4" s="4"/>
      <c r="K4" s="4"/>
      <c r="L4" s="217"/>
      <c r="M4" s="217"/>
      <c r="N4" s="217"/>
      <c r="O4" s="217"/>
      <c r="P4" s="217"/>
      <c r="T4" s="5" t="s">
        <v>2</v>
      </c>
      <c r="U4" s="5" t="s">
        <v>2</v>
      </c>
      <c r="V4" s="5" t="s">
        <v>2</v>
      </c>
      <c r="W4" s="5" t="s">
        <v>2</v>
      </c>
      <c r="X4" s="5" t="s">
        <v>2</v>
      </c>
      <c r="Y4" s="5" t="s">
        <v>2</v>
      </c>
      <c r="Z4" s="5" t="s">
        <v>2</v>
      </c>
      <c r="AA4" s="5" t="s">
        <v>2</v>
      </c>
      <c r="AB4" s="5" t="s">
        <v>2</v>
      </c>
    </row>
    <row r="5" spans="1:65" customFormat="1" ht="11.25" customHeight="1" x14ac:dyDescent="0.25">
      <c r="A5" s="6"/>
      <c r="B5" s="7"/>
      <c r="C5" s="8"/>
      <c r="D5" s="9"/>
      <c r="E5" s="1"/>
      <c r="F5" s="1"/>
      <c r="G5" s="1"/>
      <c r="H5" s="1"/>
      <c r="I5" s="1"/>
      <c r="J5" s="1"/>
      <c r="K5" s="1"/>
      <c r="L5" s="6"/>
      <c r="M5" s="6"/>
      <c r="N5" s="6"/>
      <c r="O5" s="6"/>
      <c r="P5" s="9"/>
    </row>
    <row r="6" spans="1:65" customFormat="1" ht="11.25" customHeight="1" x14ac:dyDescent="0.25">
      <c r="A6" s="1" t="s">
        <v>3</v>
      </c>
      <c r="B6" s="10"/>
      <c r="C6" s="10"/>
      <c r="D6" s="10"/>
      <c r="E6" s="1"/>
      <c r="F6" s="1"/>
      <c r="G6" s="1"/>
      <c r="H6" s="1"/>
      <c r="I6" s="1"/>
      <c r="J6" s="1"/>
      <c r="K6" s="1"/>
      <c r="L6" s="1"/>
      <c r="M6" s="1"/>
      <c r="N6" s="10"/>
      <c r="O6" s="10"/>
      <c r="P6" s="11" t="s">
        <v>3</v>
      </c>
    </row>
    <row r="7" spans="1:65" customFormat="1" ht="11.2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1"/>
    </row>
    <row r="8" spans="1:65" customFormat="1" ht="26.25" x14ac:dyDescent="0.25">
      <c r="A8" s="228" t="s">
        <v>177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AC8" s="12" t="s">
        <v>177</v>
      </c>
      <c r="AD8" s="12" t="s">
        <v>2</v>
      </c>
      <c r="AE8" s="12" t="s">
        <v>2</v>
      </c>
      <c r="AF8" s="12" t="s">
        <v>2</v>
      </c>
      <c r="AG8" s="12" t="s">
        <v>2</v>
      </c>
      <c r="AH8" s="12" t="s">
        <v>2</v>
      </c>
      <c r="AI8" s="12" t="s">
        <v>2</v>
      </c>
      <c r="AJ8" s="12" t="s">
        <v>2</v>
      </c>
      <c r="AK8" s="12" t="s">
        <v>2</v>
      </c>
      <c r="AL8" s="12" t="s">
        <v>2</v>
      </c>
      <c r="AM8" s="12" t="s">
        <v>2</v>
      </c>
      <c r="AN8" s="12" t="s">
        <v>2</v>
      </c>
      <c r="AO8" s="12" t="s">
        <v>2</v>
      </c>
      <c r="AP8" s="12" t="s">
        <v>2</v>
      </c>
      <c r="AQ8" s="12" t="s">
        <v>2</v>
      </c>
      <c r="AR8" s="12" t="s">
        <v>2</v>
      </c>
    </row>
    <row r="9" spans="1:65" customFormat="1" ht="15" x14ac:dyDescent="0.25">
      <c r="A9" s="167" t="s">
        <v>5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</row>
    <row r="10" spans="1:65" customFormat="1" ht="15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65" customFormat="1" ht="28.5" customHeight="1" x14ac:dyDescent="0.25">
      <c r="A11" s="218" t="s">
        <v>247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</row>
    <row r="12" spans="1:65" customFormat="1" ht="21" customHeight="1" x14ac:dyDescent="0.25">
      <c r="A12" s="213" t="s">
        <v>7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</row>
    <row r="13" spans="1:65" customFormat="1" ht="15" x14ac:dyDescent="0.25">
      <c r="A13" s="219" t="s">
        <v>248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AS13" s="12" t="s">
        <v>249</v>
      </c>
      <c r="AT13" s="12" t="s">
        <v>2</v>
      </c>
      <c r="AU13" s="12" t="s">
        <v>2</v>
      </c>
      <c r="AV13" s="12" t="s">
        <v>2</v>
      </c>
      <c r="AW13" s="12" t="s">
        <v>2</v>
      </c>
      <c r="AX13" s="12" t="s">
        <v>2</v>
      </c>
      <c r="AY13" s="12" t="s">
        <v>2</v>
      </c>
      <c r="AZ13" s="12" t="s">
        <v>2</v>
      </c>
      <c r="BA13" s="12" t="s">
        <v>2</v>
      </c>
      <c r="BB13" s="12" t="s">
        <v>2</v>
      </c>
      <c r="BC13" s="12" t="s">
        <v>2</v>
      </c>
      <c r="BD13" s="12" t="s">
        <v>2</v>
      </c>
      <c r="BE13" s="12" t="s">
        <v>2</v>
      </c>
      <c r="BF13" s="12" t="s">
        <v>2</v>
      </c>
      <c r="BG13" s="12" t="s">
        <v>2</v>
      </c>
      <c r="BH13" s="12" t="s">
        <v>2</v>
      </c>
    </row>
    <row r="14" spans="1:65" customFormat="1" ht="15.75" customHeight="1" x14ac:dyDescent="0.25">
      <c r="A14" s="213" t="s">
        <v>9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</row>
    <row r="15" spans="1:65" customFormat="1" ht="15" x14ac:dyDescent="0.25">
      <c r="A15" s="1"/>
      <c r="B15" s="14" t="s">
        <v>10</v>
      </c>
      <c r="C15" s="190"/>
      <c r="D15" s="190"/>
      <c r="E15" s="190"/>
      <c r="F15" s="190"/>
      <c r="G15" s="190"/>
      <c r="H15" s="15"/>
      <c r="I15" s="15"/>
      <c r="J15" s="15"/>
      <c r="K15" s="15"/>
      <c r="L15" s="15"/>
      <c r="M15" s="15"/>
      <c r="N15" s="15"/>
      <c r="O15" s="1"/>
      <c r="P15" s="1"/>
      <c r="BI15" s="16" t="s">
        <v>2</v>
      </c>
      <c r="BJ15" s="16" t="s">
        <v>2</v>
      </c>
      <c r="BK15" s="16" t="s">
        <v>2</v>
      </c>
      <c r="BL15" s="16" t="s">
        <v>2</v>
      </c>
      <c r="BM15" s="16" t="s">
        <v>2</v>
      </c>
    </row>
    <row r="16" spans="1:65" customFormat="1" ht="12.75" customHeight="1" x14ac:dyDescent="0.25">
      <c r="B16" s="17" t="s">
        <v>11</v>
      </c>
      <c r="C16" s="17"/>
      <c r="D16" s="18"/>
      <c r="E16" s="229">
        <v>3988.9749999999999</v>
      </c>
      <c r="F16" s="20" t="s">
        <v>12</v>
      </c>
      <c r="H16" s="17"/>
      <c r="I16" s="17"/>
      <c r="J16" s="17"/>
      <c r="K16" s="17"/>
      <c r="L16" s="17"/>
      <c r="M16" s="21"/>
      <c r="N16" s="17"/>
    </row>
    <row r="17" spans="1:80" customFormat="1" ht="12.75" customHeight="1" x14ac:dyDescent="0.25">
      <c r="B17" s="17" t="s">
        <v>13</v>
      </c>
      <c r="D17" s="18"/>
      <c r="E17" s="19">
        <v>231.54</v>
      </c>
      <c r="F17" s="20" t="s">
        <v>12</v>
      </c>
      <c r="H17" s="17"/>
      <c r="I17" s="17"/>
      <c r="J17" s="17"/>
      <c r="K17" s="17"/>
      <c r="L17" s="17"/>
      <c r="M17" s="21"/>
      <c r="N17" s="17"/>
    </row>
    <row r="18" spans="1:80" customFormat="1" ht="12.75" customHeight="1" x14ac:dyDescent="0.25">
      <c r="B18" s="17" t="s">
        <v>14</v>
      </c>
      <c r="D18" s="18"/>
      <c r="E18" s="19">
        <v>212.00700000000001</v>
      </c>
      <c r="F18" s="20" t="s">
        <v>12</v>
      </c>
      <c r="H18" s="17"/>
      <c r="I18" s="17"/>
      <c r="J18" s="17"/>
      <c r="K18" s="17"/>
      <c r="L18" s="17"/>
      <c r="M18" s="21"/>
      <c r="N18" s="17"/>
    </row>
    <row r="19" spans="1:80" customFormat="1" ht="12.75" customHeight="1" x14ac:dyDescent="0.25">
      <c r="B19" s="17" t="s">
        <v>250</v>
      </c>
      <c r="D19" s="18"/>
      <c r="E19" s="19">
        <v>3545.4279999999999</v>
      </c>
      <c r="F19" s="20" t="s">
        <v>12</v>
      </c>
      <c r="H19" s="17"/>
      <c r="I19" s="17"/>
      <c r="J19" s="17"/>
      <c r="K19" s="17"/>
      <c r="L19" s="17"/>
      <c r="M19" s="21"/>
      <c r="N19" s="17"/>
    </row>
    <row r="20" spans="1:80" customFormat="1" ht="12.75" customHeight="1" x14ac:dyDescent="0.25">
      <c r="B20" s="17" t="s">
        <v>15</v>
      </c>
      <c r="C20" s="17"/>
      <c r="D20" s="18"/>
      <c r="E20" s="19">
        <v>261.08999999999997</v>
      </c>
      <c r="F20" s="20" t="s">
        <v>12</v>
      </c>
      <c r="H20" s="17"/>
      <c r="J20" s="17"/>
      <c r="K20" s="17"/>
      <c r="L20" s="17"/>
      <c r="M20" s="2"/>
      <c r="N20" s="22"/>
    </row>
    <row r="21" spans="1:80" customFormat="1" ht="12.75" customHeight="1" x14ac:dyDescent="0.25">
      <c r="B21" s="17" t="s">
        <v>16</v>
      </c>
      <c r="C21" s="17"/>
      <c r="D21" s="7"/>
      <c r="E21" s="23">
        <v>310.88</v>
      </c>
      <c r="F21" s="20" t="s">
        <v>17</v>
      </c>
      <c r="H21" s="17"/>
      <c r="J21" s="17"/>
      <c r="K21" s="17"/>
      <c r="L21" s="17"/>
      <c r="M21" s="24"/>
      <c r="N21" s="20"/>
    </row>
    <row r="22" spans="1:80" customFormat="1" ht="12.75" customHeight="1" x14ac:dyDescent="0.25">
      <c r="B22" s="17" t="s">
        <v>18</v>
      </c>
      <c r="C22" s="17"/>
      <c r="D22" s="7"/>
      <c r="E22" s="23">
        <v>0.5</v>
      </c>
      <c r="F22" s="20" t="s">
        <v>17</v>
      </c>
      <c r="H22" s="17"/>
      <c r="J22" s="17"/>
      <c r="K22" s="17"/>
      <c r="L22" s="17"/>
      <c r="M22" s="24"/>
      <c r="N22" s="20"/>
    </row>
    <row r="23" spans="1:80" customFormat="1" ht="15" x14ac:dyDescent="0.25">
      <c r="A23" s="1"/>
      <c r="B23" s="14" t="s">
        <v>19</v>
      </c>
      <c r="C23" s="14"/>
      <c r="D23" s="1"/>
      <c r="E23" s="210" t="s">
        <v>20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BN23" s="16" t="s">
        <v>20</v>
      </c>
      <c r="BO23" s="16" t="s">
        <v>2</v>
      </c>
      <c r="BP23" s="16" t="s">
        <v>2</v>
      </c>
      <c r="BQ23" s="16" t="s">
        <v>2</v>
      </c>
      <c r="BR23" s="16" t="s">
        <v>2</v>
      </c>
      <c r="BS23" s="16" t="s">
        <v>2</v>
      </c>
      <c r="BT23" s="16" t="s">
        <v>2</v>
      </c>
      <c r="BU23" s="16" t="s">
        <v>2</v>
      </c>
      <c r="BV23" s="16" t="s">
        <v>2</v>
      </c>
      <c r="BW23" s="16" t="s">
        <v>2</v>
      </c>
      <c r="BX23" s="16" t="s">
        <v>2</v>
      </c>
      <c r="BY23" s="16" t="s">
        <v>2</v>
      </c>
    </row>
    <row r="24" spans="1:80" customFormat="1" ht="12.75" customHeight="1" x14ac:dyDescent="0.25">
      <c r="A24" s="14"/>
      <c r="B24" s="14"/>
      <c r="C24" s="1"/>
      <c r="D24" s="14"/>
      <c r="E24" s="25"/>
      <c r="F24" s="26"/>
      <c r="G24" s="27"/>
      <c r="H24" s="27"/>
      <c r="I24" s="14"/>
      <c r="J24" s="14"/>
      <c r="K24" s="14"/>
      <c r="L24" s="28"/>
      <c r="M24" s="14"/>
      <c r="N24" s="1"/>
      <c r="O24" s="1"/>
      <c r="P24" s="1"/>
    </row>
    <row r="25" spans="1:80" customFormat="1" ht="36" customHeight="1" x14ac:dyDescent="0.25">
      <c r="A25" s="207" t="s">
        <v>21</v>
      </c>
      <c r="B25" s="207" t="s">
        <v>22</v>
      </c>
      <c r="C25" s="207" t="s">
        <v>23</v>
      </c>
      <c r="D25" s="207"/>
      <c r="E25" s="207"/>
      <c r="F25" s="207" t="s">
        <v>24</v>
      </c>
      <c r="G25" s="211" t="s">
        <v>25</v>
      </c>
      <c r="H25" s="212"/>
      <c r="I25" s="207" t="s">
        <v>26</v>
      </c>
      <c r="J25" s="207"/>
      <c r="K25" s="207"/>
      <c r="L25" s="207"/>
      <c r="M25" s="207"/>
      <c r="N25" s="207"/>
      <c r="O25" s="207" t="s">
        <v>27</v>
      </c>
      <c r="P25" s="207" t="s">
        <v>28</v>
      </c>
    </row>
    <row r="26" spans="1:80" customFormat="1" ht="36.75" customHeight="1" x14ac:dyDescent="0.25">
      <c r="A26" s="207"/>
      <c r="B26" s="207"/>
      <c r="C26" s="207"/>
      <c r="D26" s="207"/>
      <c r="E26" s="207"/>
      <c r="F26" s="207"/>
      <c r="G26" s="205" t="s">
        <v>29</v>
      </c>
      <c r="H26" s="205" t="s">
        <v>30</v>
      </c>
      <c r="I26" s="207" t="s">
        <v>29</v>
      </c>
      <c r="J26" s="207" t="s">
        <v>31</v>
      </c>
      <c r="K26" s="209" t="s">
        <v>32</v>
      </c>
      <c r="L26" s="209"/>
      <c r="M26" s="209"/>
      <c r="N26" s="209"/>
      <c r="O26" s="207"/>
      <c r="P26" s="207"/>
    </row>
    <row r="27" spans="1:80" customFormat="1" ht="15" x14ac:dyDescent="0.25">
      <c r="A27" s="207"/>
      <c r="B27" s="207"/>
      <c r="C27" s="207"/>
      <c r="D27" s="207"/>
      <c r="E27" s="207"/>
      <c r="F27" s="207"/>
      <c r="G27" s="206"/>
      <c r="H27" s="206"/>
      <c r="I27" s="207"/>
      <c r="J27" s="207"/>
      <c r="K27" s="30" t="s">
        <v>33</v>
      </c>
      <c r="L27" s="30" t="s">
        <v>34</v>
      </c>
      <c r="M27" s="30" t="s">
        <v>35</v>
      </c>
      <c r="N27" s="30" t="s">
        <v>36</v>
      </c>
      <c r="O27" s="207"/>
      <c r="P27" s="207"/>
    </row>
    <row r="28" spans="1:80" customFormat="1" ht="15" x14ac:dyDescent="0.25">
      <c r="A28" s="29">
        <v>1</v>
      </c>
      <c r="B28" s="29">
        <v>2</v>
      </c>
      <c r="C28" s="209">
        <v>3</v>
      </c>
      <c r="D28" s="209"/>
      <c r="E28" s="209"/>
      <c r="F28" s="29">
        <v>4</v>
      </c>
      <c r="G28" s="29">
        <v>5</v>
      </c>
      <c r="H28" s="29">
        <v>6</v>
      </c>
      <c r="I28" s="29">
        <v>7</v>
      </c>
      <c r="J28" s="29">
        <v>8</v>
      </c>
      <c r="K28" s="29">
        <v>9</v>
      </c>
      <c r="L28" s="29">
        <v>10</v>
      </c>
      <c r="M28" s="29">
        <v>11</v>
      </c>
      <c r="N28" s="29">
        <v>12</v>
      </c>
      <c r="O28" s="29">
        <v>13</v>
      </c>
      <c r="P28" s="29">
        <v>14</v>
      </c>
    </row>
    <row r="29" spans="1:80" customFormat="1" ht="15" x14ac:dyDescent="0.25">
      <c r="A29" s="204" t="s">
        <v>251</v>
      </c>
      <c r="B29" s="204"/>
      <c r="C29" s="204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BZ29" s="31" t="s">
        <v>251</v>
      </c>
    </row>
    <row r="30" spans="1:80" customFormat="1" ht="15" x14ac:dyDescent="0.25">
      <c r="A30" s="208" t="s">
        <v>252</v>
      </c>
      <c r="B30" s="208"/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BZ30" s="31"/>
      <c r="CA30" s="32" t="s">
        <v>252</v>
      </c>
    </row>
    <row r="31" spans="1:80" customFormat="1" ht="45" x14ac:dyDescent="0.25">
      <c r="A31" s="33" t="s">
        <v>39</v>
      </c>
      <c r="B31" s="34" t="s">
        <v>253</v>
      </c>
      <c r="C31" s="201" t="s">
        <v>254</v>
      </c>
      <c r="D31" s="202"/>
      <c r="E31" s="203"/>
      <c r="F31" s="33" t="s">
        <v>197</v>
      </c>
      <c r="G31" s="35"/>
      <c r="H31" s="36">
        <v>1</v>
      </c>
      <c r="I31" s="37">
        <v>36968.67</v>
      </c>
      <c r="J31" s="37">
        <v>18841.599999999999</v>
      </c>
      <c r="K31" s="37">
        <v>18437.98</v>
      </c>
      <c r="L31" s="39">
        <v>372</v>
      </c>
      <c r="M31" s="39">
        <v>31.62</v>
      </c>
      <c r="N31" s="38"/>
      <c r="O31" s="39">
        <v>21.84</v>
      </c>
      <c r="P31" s="39">
        <v>0.03</v>
      </c>
      <c r="BZ31" s="31"/>
      <c r="CA31" s="32"/>
      <c r="CB31" s="5" t="s">
        <v>254</v>
      </c>
    </row>
    <row r="32" spans="1:80" customFormat="1" ht="33.75" x14ac:dyDescent="0.25">
      <c r="A32" s="33" t="s">
        <v>43</v>
      </c>
      <c r="B32" s="34" t="s">
        <v>255</v>
      </c>
      <c r="C32" s="201" t="s">
        <v>256</v>
      </c>
      <c r="D32" s="202"/>
      <c r="E32" s="203"/>
      <c r="F32" s="33" t="s">
        <v>42</v>
      </c>
      <c r="G32" s="35"/>
      <c r="H32" s="36">
        <v>1</v>
      </c>
      <c r="I32" s="37">
        <v>50408.639999999999</v>
      </c>
      <c r="J32" s="37">
        <v>16773.12</v>
      </c>
      <c r="K32" s="37">
        <v>16070.76</v>
      </c>
      <c r="L32" s="39">
        <v>342.14</v>
      </c>
      <c r="M32" s="39">
        <v>38.799999999999997</v>
      </c>
      <c r="N32" s="39">
        <v>321.42</v>
      </c>
      <c r="O32" s="39">
        <v>19.32</v>
      </c>
      <c r="P32" s="39">
        <v>0.04</v>
      </c>
      <c r="BZ32" s="31"/>
      <c r="CA32" s="32"/>
      <c r="CB32" s="5" t="s">
        <v>256</v>
      </c>
    </row>
    <row r="33" spans="1:82" customFormat="1" ht="15" x14ac:dyDescent="0.25">
      <c r="A33" s="208" t="s">
        <v>257</v>
      </c>
      <c r="B33" s="208"/>
      <c r="C33" s="208"/>
      <c r="D33" s="208"/>
      <c r="E33" s="208"/>
      <c r="F33" s="208"/>
      <c r="G33" s="208"/>
      <c r="H33" s="208"/>
      <c r="I33" s="208"/>
      <c r="J33" s="208"/>
      <c r="K33" s="208"/>
      <c r="L33" s="208"/>
      <c r="M33" s="208"/>
      <c r="N33" s="208"/>
      <c r="O33" s="208"/>
      <c r="P33" s="208"/>
      <c r="BZ33" s="31"/>
      <c r="CA33" s="32" t="s">
        <v>257</v>
      </c>
    </row>
    <row r="34" spans="1:82" customFormat="1" ht="45" x14ac:dyDescent="0.25">
      <c r="A34" s="33" t="s">
        <v>46</v>
      </c>
      <c r="B34" s="34" t="s">
        <v>253</v>
      </c>
      <c r="C34" s="201" t="s">
        <v>254</v>
      </c>
      <c r="D34" s="202"/>
      <c r="E34" s="203"/>
      <c r="F34" s="33" t="s">
        <v>197</v>
      </c>
      <c r="G34" s="35"/>
      <c r="H34" s="36">
        <v>1</v>
      </c>
      <c r="I34" s="37">
        <v>36968.67</v>
      </c>
      <c r="J34" s="37">
        <v>18841.599999999999</v>
      </c>
      <c r="K34" s="37">
        <v>18437.98</v>
      </c>
      <c r="L34" s="39">
        <v>372</v>
      </c>
      <c r="M34" s="39">
        <v>31.62</v>
      </c>
      <c r="N34" s="38"/>
      <c r="O34" s="39">
        <v>21.84</v>
      </c>
      <c r="P34" s="39">
        <v>0.03</v>
      </c>
      <c r="BZ34" s="31"/>
      <c r="CA34" s="32"/>
      <c r="CB34" s="5" t="s">
        <v>254</v>
      </c>
    </row>
    <row r="35" spans="1:82" customFormat="1" ht="33.75" x14ac:dyDescent="0.25">
      <c r="A35" s="33" t="s">
        <v>49</v>
      </c>
      <c r="B35" s="34" t="s">
        <v>255</v>
      </c>
      <c r="C35" s="201" t="s">
        <v>256</v>
      </c>
      <c r="D35" s="202"/>
      <c r="E35" s="203"/>
      <c r="F35" s="33" t="s">
        <v>42</v>
      </c>
      <c r="G35" s="35"/>
      <c r="H35" s="36">
        <v>1</v>
      </c>
      <c r="I35" s="37">
        <v>50408.639999999999</v>
      </c>
      <c r="J35" s="37">
        <v>16773.12</v>
      </c>
      <c r="K35" s="37">
        <v>16070.76</v>
      </c>
      <c r="L35" s="39">
        <v>342.14</v>
      </c>
      <c r="M35" s="39">
        <v>38.799999999999997</v>
      </c>
      <c r="N35" s="39">
        <v>321.42</v>
      </c>
      <c r="O35" s="39">
        <v>19.32</v>
      </c>
      <c r="P35" s="39">
        <v>0.04</v>
      </c>
      <c r="BZ35" s="31"/>
      <c r="CA35" s="32"/>
      <c r="CB35" s="5" t="s">
        <v>256</v>
      </c>
    </row>
    <row r="36" spans="1:82" customFormat="1" ht="15" x14ac:dyDescent="0.25">
      <c r="A36" s="208" t="s">
        <v>258</v>
      </c>
      <c r="B36" s="208"/>
      <c r="C36" s="208"/>
      <c r="D36" s="208"/>
      <c r="E36" s="208"/>
      <c r="F36" s="208"/>
      <c r="G36" s="208"/>
      <c r="H36" s="208"/>
      <c r="I36" s="208"/>
      <c r="J36" s="208"/>
      <c r="K36" s="208"/>
      <c r="L36" s="208"/>
      <c r="M36" s="208"/>
      <c r="N36" s="208"/>
      <c r="O36" s="208"/>
      <c r="P36" s="208"/>
      <c r="BZ36" s="31"/>
      <c r="CA36" s="32" t="s">
        <v>258</v>
      </c>
    </row>
    <row r="37" spans="1:82" customFormat="1" ht="45" x14ac:dyDescent="0.25">
      <c r="A37" s="33" t="s">
        <v>53</v>
      </c>
      <c r="B37" s="34" t="s">
        <v>253</v>
      </c>
      <c r="C37" s="201" t="s">
        <v>254</v>
      </c>
      <c r="D37" s="202"/>
      <c r="E37" s="203"/>
      <c r="F37" s="33" t="s">
        <v>197</v>
      </c>
      <c r="G37" s="35"/>
      <c r="H37" s="36">
        <v>1</v>
      </c>
      <c r="I37" s="37">
        <v>36968.67</v>
      </c>
      <c r="J37" s="37">
        <v>18841.599999999999</v>
      </c>
      <c r="K37" s="37">
        <v>18437.98</v>
      </c>
      <c r="L37" s="39">
        <v>372</v>
      </c>
      <c r="M37" s="39">
        <v>31.62</v>
      </c>
      <c r="N37" s="38"/>
      <c r="O37" s="39">
        <v>21.84</v>
      </c>
      <c r="P37" s="39">
        <v>0.03</v>
      </c>
      <c r="BZ37" s="31"/>
      <c r="CA37" s="32"/>
      <c r="CB37" s="5" t="s">
        <v>254</v>
      </c>
    </row>
    <row r="38" spans="1:82" customFormat="1" ht="33.75" x14ac:dyDescent="0.25">
      <c r="A38" s="33" t="s">
        <v>56</v>
      </c>
      <c r="B38" s="34" t="s">
        <v>255</v>
      </c>
      <c r="C38" s="201" t="s">
        <v>256</v>
      </c>
      <c r="D38" s="202"/>
      <c r="E38" s="203"/>
      <c r="F38" s="33" t="s">
        <v>42</v>
      </c>
      <c r="G38" s="35"/>
      <c r="H38" s="36">
        <v>1</v>
      </c>
      <c r="I38" s="37">
        <v>50408.639999999999</v>
      </c>
      <c r="J38" s="37">
        <v>16773.12</v>
      </c>
      <c r="K38" s="37">
        <v>16070.76</v>
      </c>
      <c r="L38" s="39">
        <v>342.14</v>
      </c>
      <c r="M38" s="39">
        <v>38.799999999999997</v>
      </c>
      <c r="N38" s="39">
        <v>321.42</v>
      </c>
      <c r="O38" s="39">
        <v>19.32</v>
      </c>
      <c r="P38" s="39">
        <v>0.04</v>
      </c>
      <c r="BZ38" s="31"/>
      <c r="CA38" s="32"/>
      <c r="CB38" s="5" t="s">
        <v>256</v>
      </c>
    </row>
    <row r="39" spans="1:82" customFormat="1" ht="15" x14ac:dyDescent="0.25">
      <c r="A39" s="198" t="s">
        <v>259</v>
      </c>
      <c r="B39" s="199"/>
      <c r="C39" s="199"/>
      <c r="D39" s="199"/>
      <c r="E39" s="199"/>
      <c r="F39" s="199"/>
      <c r="G39" s="199"/>
      <c r="H39" s="199"/>
      <c r="I39" s="200"/>
      <c r="J39" s="45"/>
      <c r="K39" s="45"/>
      <c r="L39" s="45"/>
      <c r="M39" s="45"/>
      <c r="N39" s="45"/>
      <c r="O39" s="45"/>
      <c r="P39" s="45"/>
      <c r="BZ39" s="31"/>
      <c r="CA39" s="32"/>
      <c r="CC39" s="46" t="s">
        <v>259</v>
      </c>
    </row>
    <row r="40" spans="1:82" customFormat="1" ht="15" x14ac:dyDescent="0.25">
      <c r="A40" s="194" t="s">
        <v>153</v>
      </c>
      <c r="B40" s="195"/>
      <c r="C40" s="195"/>
      <c r="D40" s="195"/>
      <c r="E40" s="195"/>
      <c r="F40" s="195"/>
      <c r="G40" s="195"/>
      <c r="H40" s="195"/>
      <c r="I40" s="196"/>
      <c r="J40" s="37">
        <v>106844.16</v>
      </c>
      <c r="K40" s="38"/>
      <c r="L40" s="38"/>
      <c r="M40" s="38"/>
      <c r="N40" s="38"/>
      <c r="O40" s="38"/>
      <c r="P40" s="38"/>
      <c r="BZ40" s="31"/>
      <c r="CA40" s="32"/>
      <c r="CC40" s="46"/>
      <c r="CD40" s="5" t="s">
        <v>153</v>
      </c>
    </row>
    <row r="41" spans="1:82" customFormat="1" ht="15" x14ac:dyDescent="0.25">
      <c r="A41" s="194" t="s">
        <v>154</v>
      </c>
      <c r="B41" s="195"/>
      <c r="C41" s="195"/>
      <c r="D41" s="195"/>
      <c r="E41" s="195"/>
      <c r="F41" s="195"/>
      <c r="G41" s="195"/>
      <c r="H41" s="195"/>
      <c r="I41" s="196"/>
      <c r="J41" s="38"/>
      <c r="K41" s="38"/>
      <c r="L41" s="38"/>
      <c r="M41" s="38"/>
      <c r="N41" s="38"/>
      <c r="O41" s="38"/>
      <c r="P41" s="38"/>
      <c r="BZ41" s="31"/>
      <c r="CA41" s="32"/>
      <c r="CC41" s="46"/>
      <c r="CD41" s="5" t="s">
        <v>154</v>
      </c>
    </row>
    <row r="42" spans="1:82" customFormat="1" ht="15" x14ac:dyDescent="0.25">
      <c r="A42" s="194" t="s">
        <v>155</v>
      </c>
      <c r="B42" s="195"/>
      <c r="C42" s="195"/>
      <c r="D42" s="195"/>
      <c r="E42" s="195"/>
      <c r="F42" s="195"/>
      <c r="G42" s="195"/>
      <c r="H42" s="195"/>
      <c r="I42" s="196"/>
      <c r="J42" s="37">
        <v>103526.22</v>
      </c>
      <c r="K42" s="38"/>
      <c r="L42" s="38"/>
      <c r="M42" s="38"/>
      <c r="N42" s="38"/>
      <c r="O42" s="38"/>
      <c r="P42" s="38"/>
      <c r="BZ42" s="31"/>
      <c r="CA42" s="32"/>
      <c r="CC42" s="46"/>
      <c r="CD42" s="5" t="s">
        <v>155</v>
      </c>
    </row>
    <row r="43" spans="1:82" customFormat="1" ht="15" x14ac:dyDescent="0.25">
      <c r="A43" s="194" t="s">
        <v>156</v>
      </c>
      <c r="B43" s="195"/>
      <c r="C43" s="195"/>
      <c r="D43" s="195"/>
      <c r="E43" s="195"/>
      <c r="F43" s="195"/>
      <c r="G43" s="195"/>
      <c r="H43" s="195"/>
      <c r="I43" s="196"/>
      <c r="J43" s="37">
        <v>2142.42</v>
      </c>
      <c r="K43" s="38"/>
      <c r="L43" s="38"/>
      <c r="M43" s="38"/>
      <c r="N43" s="38"/>
      <c r="O43" s="38"/>
      <c r="P43" s="38"/>
      <c r="BZ43" s="31"/>
      <c r="CA43" s="32"/>
      <c r="CC43" s="46"/>
      <c r="CD43" s="5" t="s">
        <v>156</v>
      </c>
    </row>
    <row r="44" spans="1:82" customFormat="1" ht="15" x14ac:dyDescent="0.25">
      <c r="A44" s="194" t="s">
        <v>157</v>
      </c>
      <c r="B44" s="195"/>
      <c r="C44" s="195"/>
      <c r="D44" s="195"/>
      <c r="E44" s="195"/>
      <c r="F44" s="195"/>
      <c r="G44" s="195"/>
      <c r="H44" s="195"/>
      <c r="I44" s="196"/>
      <c r="J44" s="39">
        <v>211.26</v>
      </c>
      <c r="K44" s="38"/>
      <c r="L44" s="38"/>
      <c r="M44" s="38"/>
      <c r="N44" s="38"/>
      <c r="O44" s="38"/>
      <c r="P44" s="38"/>
      <c r="BZ44" s="31"/>
      <c r="CA44" s="32"/>
      <c r="CC44" s="46"/>
      <c r="CD44" s="5" t="s">
        <v>157</v>
      </c>
    </row>
    <row r="45" spans="1:82" customFormat="1" ht="15" x14ac:dyDescent="0.25">
      <c r="A45" s="194" t="s">
        <v>158</v>
      </c>
      <c r="B45" s="195"/>
      <c r="C45" s="195"/>
      <c r="D45" s="195"/>
      <c r="E45" s="195"/>
      <c r="F45" s="195"/>
      <c r="G45" s="195"/>
      <c r="H45" s="195"/>
      <c r="I45" s="196"/>
      <c r="J45" s="39">
        <v>964.26</v>
      </c>
      <c r="K45" s="38"/>
      <c r="L45" s="38"/>
      <c r="M45" s="38"/>
      <c r="N45" s="38"/>
      <c r="O45" s="38"/>
      <c r="P45" s="38"/>
      <c r="BZ45" s="31"/>
      <c r="CA45" s="32"/>
      <c r="CC45" s="46"/>
      <c r="CD45" s="5" t="s">
        <v>158</v>
      </c>
    </row>
    <row r="46" spans="1:82" customFormat="1" ht="15" x14ac:dyDescent="0.25">
      <c r="A46" s="194" t="s">
        <v>159</v>
      </c>
      <c r="B46" s="195"/>
      <c r="C46" s="195"/>
      <c r="D46" s="195"/>
      <c r="E46" s="195"/>
      <c r="F46" s="195"/>
      <c r="G46" s="195"/>
      <c r="H46" s="195"/>
      <c r="I46" s="196"/>
      <c r="J46" s="37">
        <v>95310.96</v>
      </c>
      <c r="K46" s="38"/>
      <c r="L46" s="38"/>
      <c r="M46" s="38"/>
      <c r="N46" s="38"/>
      <c r="O46" s="38"/>
      <c r="P46" s="38"/>
      <c r="BZ46" s="31"/>
      <c r="CA46" s="32"/>
      <c r="CC46" s="46"/>
      <c r="CD46" s="5" t="s">
        <v>159</v>
      </c>
    </row>
    <row r="47" spans="1:82" customFormat="1" ht="15" x14ac:dyDescent="0.25">
      <c r="A47" s="194" t="s">
        <v>154</v>
      </c>
      <c r="B47" s="195"/>
      <c r="C47" s="195"/>
      <c r="D47" s="195"/>
      <c r="E47" s="195"/>
      <c r="F47" s="195"/>
      <c r="G47" s="195"/>
      <c r="H47" s="195"/>
      <c r="I47" s="196"/>
      <c r="J47" s="38"/>
      <c r="K47" s="38"/>
      <c r="L47" s="38"/>
      <c r="M47" s="38"/>
      <c r="N47" s="38"/>
      <c r="O47" s="38"/>
      <c r="P47" s="38"/>
      <c r="BZ47" s="31"/>
      <c r="CA47" s="32"/>
      <c r="CC47" s="46"/>
      <c r="CD47" s="5" t="s">
        <v>154</v>
      </c>
    </row>
    <row r="48" spans="1:82" customFormat="1" ht="15" x14ac:dyDescent="0.25">
      <c r="A48" s="194" t="s">
        <v>160</v>
      </c>
      <c r="B48" s="195"/>
      <c r="C48" s="195"/>
      <c r="D48" s="195"/>
      <c r="E48" s="195"/>
      <c r="F48" s="195"/>
      <c r="G48" s="195"/>
      <c r="H48" s="195"/>
      <c r="I48" s="196"/>
      <c r="J48" s="37">
        <v>55313.94</v>
      </c>
      <c r="K48" s="38"/>
      <c r="L48" s="38"/>
      <c r="M48" s="38"/>
      <c r="N48" s="38"/>
      <c r="O48" s="38"/>
      <c r="P48" s="38"/>
      <c r="BZ48" s="31"/>
      <c r="CA48" s="32"/>
      <c r="CC48" s="46"/>
      <c r="CD48" s="5" t="s">
        <v>160</v>
      </c>
    </row>
    <row r="49" spans="1:83" customFormat="1" ht="15" x14ac:dyDescent="0.25">
      <c r="A49" s="194" t="s">
        <v>161</v>
      </c>
      <c r="B49" s="195"/>
      <c r="C49" s="195"/>
      <c r="D49" s="195"/>
      <c r="E49" s="195"/>
      <c r="F49" s="195"/>
      <c r="G49" s="195"/>
      <c r="H49" s="195"/>
      <c r="I49" s="196"/>
      <c r="J49" s="37">
        <v>1116</v>
      </c>
      <c r="K49" s="38"/>
      <c r="L49" s="38"/>
      <c r="M49" s="38"/>
      <c r="N49" s="38"/>
      <c r="O49" s="38"/>
      <c r="P49" s="38"/>
      <c r="BZ49" s="31"/>
      <c r="CA49" s="32"/>
      <c r="CC49" s="46"/>
      <c r="CD49" s="5" t="s">
        <v>161</v>
      </c>
    </row>
    <row r="50" spans="1:83" customFormat="1" ht="15" x14ac:dyDescent="0.25">
      <c r="A50" s="194" t="s">
        <v>162</v>
      </c>
      <c r="B50" s="195"/>
      <c r="C50" s="195"/>
      <c r="D50" s="195"/>
      <c r="E50" s="195"/>
      <c r="F50" s="195"/>
      <c r="G50" s="195"/>
      <c r="H50" s="195"/>
      <c r="I50" s="196"/>
      <c r="J50" s="39">
        <v>94.86</v>
      </c>
      <c r="K50" s="38"/>
      <c r="L50" s="38"/>
      <c r="M50" s="38"/>
      <c r="N50" s="38"/>
      <c r="O50" s="38"/>
      <c r="P50" s="38"/>
      <c r="BZ50" s="31"/>
      <c r="CA50" s="32"/>
      <c r="CC50" s="46"/>
      <c r="CD50" s="5" t="s">
        <v>162</v>
      </c>
    </row>
    <row r="51" spans="1:83" customFormat="1" ht="15" x14ac:dyDescent="0.25">
      <c r="A51" s="194" t="s">
        <v>164</v>
      </c>
      <c r="B51" s="195"/>
      <c r="C51" s="195"/>
      <c r="D51" s="195"/>
      <c r="E51" s="195"/>
      <c r="F51" s="195"/>
      <c r="G51" s="195"/>
      <c r="H51" s="195"/>
      <c r="I51" s="196"/>
      <c r="J51" s="37">
        <v>5540.88</v>
      </c>
      <c r="K51" s="38"/>
      <c r="L51" s="38"/>
      <c r="M51" s="38"/>
      <c r="N51" s="38"/>
      <c r="O51" s="38"/>
      <c r="P51" s="38"/>
      <c r="BZ51" s="31"/>
      <c r="CA51" s="32"/>
      <c r="CC51" s="46"/>
      <c r="CD51" s="5" t="s">
        <v>164</v>
      </c>
    </row>
    <row r="52" spans="1:83" customFormat="1" ht="15" x14ac:dyDescent="0.25">
      <c r="A52" s="194" t="s">
        <v>165</v>
      </c>
      <c r="B52" s="195"/>
      <c r="C52" s="195"/>
      <c r="D52" s="195"/>
      <c r="E52" s="195"/>
      <c r="F52" s="195"/>
      <c r="G52" s="195"/>
      <c r="H52" s="195"/>
      <c r="I52" s="196"/>
      <c r="J52" s="37">
        <v>33245.279999999999</v>
      </c>
      <c r="K52" s="38"/>
      <c r="L52" s="38"/>
      <c r="M52" s="38"/>
      <c r="N52" s="38"/>
      <c r="O52" s="38"/>
      <c r="P52" s="38"/>
      <c r="BZ52" s="31"/>
      <c r="CA52" s="32"/>
      <c r="CC52" s="46"/>
      <c r="CD52" s="5" t="s">
        <v>165</v>
      </c>
    </row>
    <row r="53" spans="1:83" customFormat="1" ht="15" x14ac:dyDescent="0.25">
      <c r="A53" s="194" t="s">
        <v>166</v>
      </c>
      <c r="B53" s="195"/>
      <c r="C53" s="195"/>
      <c r="D53" s="195"/>
      <c r="E53" s="195"/>
      <c r="F53" s="195"/>
      <c r="G53" s="195"/>
      <c r="H53" s="195"/>
      <c r="I53" s="196"/>
      <c r="J53" s="37">
        <v>79799.88</v>
      </c>
      <c r="K53" s="38"/>
      <c r="L53" s="38"/>
      <c r="M53" s="38"/>
      <c r="N53" s="38"/>
      <c r="O53" s="38"/>
      <c r="P53" s="38"/>
      <c r="BZ53" s="31"/>
      <c r="CA53" s="32"/>
      <c r="CC53" s="46"/>
      <c r="CD53" s="5" t="s">
        <v>166</v>
      </c>
    </row>
    <row r="54" spans="1:83" customFormat="1" ht="15" x14ac:dyDescent="0.25">
      <c r="A54" s="194" t="s">
        <v>154</v>
      </c>
      <c r="B54" s="195"/>
      <c r="C54" s="195"/>
      <c r="D54" s="195"/>
      <c r="E54" s="195"/>
      <c r="F54" s="195"/>
      <c r="G54" s="195"/>
      <c r="H54" s="195"/>
      <c r="I54" s="196"/>
      <c r="J54" s="38"/>
      <c r="K54" s="38"/>
      <c r="L54" s="38"/>
      <c r="M54" s="38"/>
      <c r="N54" s="38"/>
      <c r="O54" s="38"/>
      <c r="P54" s="38"/>
      <c r="BZ54" s="31"/>
      <c r="CA54" s="32"/>
      <c r="CC54" s="46"/>
      <c r="CD54" s="5" t="s">
        <v>154</v>
      </c>
    </row>
    <row r="55" spans="1:83" customFormat="1" ht="15" x14ac:dyDescent="0.25">
      <c r="A55" s="194" t="s">
        <v>160</v>
      </c>
      <c r="B55" s="195"/>
      <c r="C55" s="195"/>
      <c r="D55" s="195"/>
      <c r="E55" s="195"/>
      <c r="F55" s="195"/>
      <c r="G55" s="195"/>
      <c r="H55" s="195"/>
      <c r="I55" s="196"/>
      <c r="J55" s="37">
        <v>48212.28</v>
      </c>
      <c r="K55" s="38"/>
      <c r="L55" s="38"/>
      <c r="M55" s="38"/>
      <c r="N55" s="38"/>
      <c r="O55" s="38"/>
      <c r="P55" s="38"/>
      <c r="BZ55" s="31"/>
      <c r="CA55" s="32"/>
      <c r="CC55" s="46"/>
      <c r="CD55" s="5" t="s">
        <v>160</v>
      </c>
    </row>
    <row r="56" spans="1:83" customFormat="1" ht="15" x14ac:dyDescent="0.25">
      <c r="A56" s="194" t="s">
        <v>161</v>
      </c>
      <c r="B56" s="195"/>
      <c r="C56" s="195"/>
      <c r="D56" s="195"/>
      <c r="E56" s="195"/>
      <c r="F56" s="195"/>
      <c r="G56" s="195"/>
      <c r="H56" s="195"/>
      <c r="I56" s="196"/>
      <c r="J56" s="37">
        <v>1026.42</v>
      </c>
      <c r="K56" s="38"/>
      <c r="L56" s="38"/>
      <c r="M56" s="38"/>
      <c r="N56" s="38"/>
      <c r="O56" s="38"/>
      <c r="P56" s="38"/>
      <c r="BZ56" s="31"/>
      <c r="CA56" s="32"/>
      <c r="CC56" s="46"/>
      <c r="CD56" s="5" t="s">
        <v>161</v>
      </c>
    </row>
    <row r="57" spans="1:83" customFormat="1" ht="15" x14ac:dyDescent="0.25">
      <c r="A57" s="194" t="s">
        <v>162</v>
      </c>
      <c r="B57" s="195"/>
      <c r="C57" s="195"/>
      <c r="D57" s="195"/>
      <c r="E57" s="195"/>
      <c r="F57" s="195"/>
      <c r="G57" s="195"/>
      <c r="H57" s="195"/>
      <c r="I57" s="196"/>
      <c r="J57" s="39">
        <v>116.4</v>
      </c>
      <c r="K57" s="38"/>
      <c r="L57" s="38"/>
      <c r="M57" s="38"/>
      <c r="N57" s="38"/>
      <c r="O57" s="38"/>
      <c r="P57" s="38"/>
      <c r="BZ57" s="31"/>
      <c r="CA57" s="32"/>
      <c r="CC57" s="46"/>
      <c r="CD57" s="5" t="s">
        <v>162</v>
      </c>
    </row>
    <row r="58" spans="1:83" customFormat="1" ht="15" x14ac:dyDescent="0.25">
      <c r="A58" s="194" t="s">
        <v>163</v>
      </c>
      <c r="B58" s="195"/>
      <c r="C58" s="195"/>
      <c r="D58" s="195"/>
      <c r="E58" s="195"/>
      <c r="F58" s="195"/>
      <c r="G58" s="195"/>
      <c r="H58" s="195"/>
      <c r="I58" s="196"/>
      <c r="J58" s="39">
        <v>964.26</v>
      </c>
      <c r="K58" s="38"/>
      <c r="L58" s="38"/>
      <c r="M58" s="38"/>
      <c r="N58" s="38"/>
      <c r="O58" s="38"/>
      <c r="P58" s="38"/>
      <c r="BZ58" s="31"/>
      <c r="CA58" s="32"/>
      <c r="CC58" s="46"/>
      <c r="CD58" s="5" t="s">
        <v>163</v>
      </c>
    </row>
    <row r="59" spans="1:83" customFormat="1" ht="15" x14ac:dyDescent="0.25">
      <c r="A59" s="194" t="s">
        <v>164</v>
      </c>
      <c r="B59" s="195"/>
      <c r="C59" s="195"/>
      <c r="D59" s="195"/>
      <c r="E59" s="195"/>
      <c r="F59" s="195"/>
      <c r="G59" s="195"/>
      <c r="H59" s="195"/>
      <c r="I59" s="196"/>
      <c r="J59" s="37">
        <v>4832.88</v>
      </c>
      <c r="K59" s="38"/>
      <c r="L59" s="38"/>
      <c r="M59" s="38"/>
      <c r="N59" s="38"/>
      <c r="O59" s="38"/>
      <c r="P59" s="38"/>
      <c r="BZ59" s="31"/>
      <c r="CA59" s="32"/>
      <c r="CC59" s="46"/>
      <c r="CD59" s="5" t="s">
        <v>164</v>
      </c>
    </row>
    <row r="60" spans="1:83" customFormat="1" ht="15" x14ac:dyDescent="0.25">
      <c r="A60" s="194" t="s">
        <v>165</v>
      </c>
      <c r="B60" s="195"/>
      <c r="C60" s="195"/>
      <c r="D60" s="195"/>
      <c r="E60" s="195"/>
      <c r="F60" s="195"/>
      <c r="G60" s="195"/>
      <c r="H60" s="195"/>
      <c r="I60" s="196"/>
      <c r="J60" s="37">
        <v>24647.64</v>
      </c>
      <c r="K60" s="38"/>
      <c r="L60" s="38"/>
      <c r="M60" s="38"/>
      <c r="N60" s="38"/>
      <c r="O60" s="38"/>
      <c r="P60" s="38"/>
      <c r="BZ60" s="31"/>
      <c r="CA60" s="32"/>
      <c r="CC60" s="46"/>
      <c r="CD60" s="5" t="s">
        <v>165</v>
      </c>
    </row>
    <row r="61" spans="1:83" customFormat="1" ht="15" x14ac:dyDescent="0.25">
      <c r="A61" s="194" t="s">
        <v>167</v>
      </c>
      <c r="B61" s="195"/>
      <c r="C61" s="195"/>
      <c r="D61" s="195"/>
      <c r="E61" s="195"/>
      <c r="F61" s="195"/>
      <c r="G61" s="195"/>
      <c r="H61" s="195"/>
      <c r="I61" s="196"/>
      <c r="J61" s="37">
        <v>103737.48</v>
      </c>
      <c r="K61" s="38"/>
      <c r="L61" s="38"/>
      <c r="M61" s="38"/>
      <c r="N61" s="38"/>
      <c r="O61" s="38"/>
      <c r="P61" s="38"/>
      <c r="BZ61" s="31"/>
      <c r="CA61" s="32"/>
      <c r="CC61" s="46"/>
      <c r="CD61" s="5" t="s">
        <v>167</v>
      </c>
    </row>
    <row r="62" spans="1:83" customFormat="1" ht="15" x14ac:dyDescent="0.25">
      <c r="A62" s="194" t="s">
        <v>168</v>
      </c>
      <c r="B62" s="195"/>
      <c r="C62" s="195"/>
      <c r="D62" s="195"/>
      <c r="E62" s="195"/>
      <c r="F62" s="195"/>
      <c r="G62" s="195"/>
      <c r="H62" s="195"/>
      <c r="I62" s="196"/>
      <c r="J62" s="37">
        <v>10373.76</v>
      </c>
      <c r="K62" s="38"/>
      <c r="L62" s="38"/>
      <c r="M62" s="38"/>
      <c r="N62" s="38"/>
      <c r="O62" s="38"/>
      <c r="P62" s="38"/>
      <c r="BZ62" s="31"/>
      <c r="CA62" s="32"/>
      <c r="CC62" s="46"/>
      <c r="CD62" s="5" t="s">
        <v>168</v>
      </c>
    </row>
    <row r="63" spans="1:83" customFormat="1" ht="15" x14ac:dyDescent="0.25">
      <c r="A63" s="194" t="s">
        <v>169</v>
      </c>
      <c r="B63" s="195"/>
      <c r="C63" s="195"/>
      <c r="D63" s="195"/>
      <c r="E63" s="195"/>
      <c r="F63" s="195"/>
      <c r="G63" s="195"/>
      <c r="H63" s="195"/>
      <c r="I63" s="196"/>
      <c r="J63" s="37">
        <v>57892.92</v>
      </c>
      <c r="K63" s="38"/>
      <c r="L63" s="38"/>
      <c r="M63" s="38"/>
      <c r="N63" s="38"/>
      <c r="O63" s="38"/>
      <c r="P63" s="38"/>
      <c r="BZ63" s="31"/>
      <c r="CA63" s="32"/>
      <c r="CC63" s="46"/>
      <c r="CD63" s="5" t="s">
        <v>169</v>
      </c>
    </row>
    <row r="64" spans="1:83" customFormat="1" ht="15" x14ac:dyDescent="0.25">
      <c r="A64" s="198" t="s">
        <v>260</v>
      </c>
      <c r="B64" s="199"/>
      <c r="C64" s="199"/>
      <c r="D64" s="199"/>
      <c r="E64" s="199"/>
      <c r="F64" s="199"/>
      <c r="G64" s="199"/>
      <c r="H64" s="199"/>
      <c r="I64" s="200"/>
      <c r="J64" s="47">
        <v>175110.84</v>
      </c>
      <c r="K64" s="45"/>
      <c r="L64" s="45"/>
      <c r="M64" s="45"/>
      <c r="N64" s="45"/>
      <c r="O64" s="64">
        <v>123.48</v>
      </c>
      <c r="P64" s="65">
        <v>0.2050902</v>
      </c>
      <c r="BZ64" s="31"/>
      <c r="CA64" s="32"/>
      <c r="CC64" s="46"/>
      <c r="CE64" s="46" t="s">
        <v>260</v>
      </c>
    </row>
    <row r="65" spans="1:83" customFormat="1" ht="15" x14ac:dyDescent="0.25">
      <c r="A65" s="194" t="s">
        <v>171</v>
      </c>
      <c r="B65" s="195"/>
      <c r="C65" s="195"/>
      <c r="D65" s="195"/>
      <c r="E65" s="195"/>
      <c r="F65" s="195"/>
      <c r="G65" s="195"/>
      <c r="H65" s="195"/>
      <c r="I65" s="196"/>
      <c r="J65" s="38"/>
      <c r="K65" s="38"/>
      <c r="L65" s="38"/>
      <c r="M65" s="38"/>
      <c r="N65" s="38"/>
      <c r="O65" s="38"/>
      <c r="P65" s="38"/>
      <c r="BZ65" s="31"/>
      <c r="CA65" s="32"/>
      <c r="CC65" s="46"/>
      <c r="CD65" s="5" t="s">
        <v>171</v>
      </c>
      <c r="CE65" s="46"/>
    </row>
    <row r="66" spans="1:83" customFormat="1" ht="15" x14ac:dyDescent="0.25">
      <c r="A66" s="194" t="s">
        <v>172</v>
      </c>
      <c r="B66" s="195"/>
      <c r="C66" s="195"/>
      <c r="D66" s="195"/>
      <c r="E66" s="195"/>
      <c r="F66" s="195"/>
      <c r="G66" s="195"/>
      <c r="H66" s="195"/>
      <c r="I66" s="196"/>
      <c r="J66" s="38"/>
      <c r="K66" s="38"/>
      <c r="L66" s="38"/>
      <c r="M66" s="38"/>
      <c r="N66" s="38"/>
      <c r="O66" s="38"/>
      <c r="P66" s="38"/>
      <c r="BZ66" s="31"/>
      <c r="CA66" s="32"/>
      <c r="CC66" s="46"/>
      <c r="CD66" s="5" t="s">
        <v>172</v>
      </c>
      <c r="CE66" s="46"/>
    </row>
    <row r="67" spans="1:83" customFormat="1" ht="15" x14ac:dyDescent="0.25">
      <c r="A67" s="194" t="s">
        <v>173</v>
      </c>
      <c r="B67" s="195"/>
      <c r="C67" s="195"/>
      <c r="D67" s="195"/>
      <c r="E67" s="195"/>
      <c r="F67" s="195"/>
      <c r="G67" s="195"/>
      <c r="H67" s="195"/>
      <c r="I67" s="196"/>
      <c r="J67" s="38"/>
      <c r="K67" s="38"/>
      <c r="L67" s="38"/>
      <c r="M67" s="38"/>
      <c r="N67" s="38"/>
      <c r="O67" s="38"/>
      <c r="P67" s="38"/>
      <c r="BZ67" s="31"/>
      <c r="CA67" s="32"/>
      <c r="CC67" s="46"/>
      <c r="CD67" s="5" t="s">
        <v>173</v>
      </c>
      <c r="CE67" s="46"/>
    </row>
    <row r="68" spans="1:83" customFormat="1" ht="15" x14ac:dyDescent="0.25">
      <c r="A68" s="204" t="s">
        <v>261</v>
      </c>
      <c r="B68" s="204"/>
      <c r="C68" s="204"/>
      <c r="D68" s="204"/>
      <c r="E68" s="204"/>
      <c r="F68" s="204"/>
      <c r="G68" s="204"/>
      <c r="H68" s="204"/>
      <c r="I68" s="204"/>
      <c r="J68" s="204"/>
      <c r="K68" s="204"/>
      <c r="L68" s="204"/>
      <c r="M68" s="204"/>
      <c r="N68" s="204"/>
      <c r="O68" s="204"/>
      <c r="P68" s="204"/>
      <c r="BZ68" s="31" t="s">
        <v>261</v>
      </c>
      <c r="CA68" s="32"/>
      <c r="CC68" s="46"/>
      <c r="CE68" s="46"/>
    </row>
    <row r="69" spans="1:83" customFormat="1" ht="15" x14ac:dyDescent="0.25">
      <c r="A69" s="208" t="s">
        <v>258</v>
      </c>
      <c r="B69" s="208"/>
      <c r="C69" s="208"/>
      <c r="D69" s="208"/>
      <c r="E69" s="208"/>
      <c r="F69" s="208"/>
      <c r="G69" s="208"/>
      <c r="H69" s="208"/>
      <c r="I69" s="208"/>
      <c r="J69" s="208"/>
      <c r="K69" s="208"/>
      <c r="L69" s="208"/>
      <c r="M69" s="208"/>
      <c r="N69" s="208"/>
      <c r="O69" s="208"/>
      <c r="P69" s="208"/>
      <c r="BZ69" s="31"/>
      <c r="CA69" s="32" t="s">
        <v>258</v>
      </c>
      <c r="CC69" s="46"/>
      <c r="CE69" s="46"/>
    </row>
    <row r="70" spans="1:83" customFormat="1" ht="45" x14ac:dyDescent="0.25">
      <c r="A70" s="33" t="s">
        <v>59</v>
      </c>
      <c r="B70" s="34" t="s">
        <v>253</v>
      </c>
      <c r="C70" s="201" t="s">
        <v>262</v>
      </c>
      <c r="D70" s="202"/>
      <c r="E70" s="203"/>
      <c r="F70" s="33" t="s">
        <v>197</v>
      </c>
      <c r="G70" s="35"/>
      <c r="H70" s="36">
        <v>1</v>
      </c>
      <c r="I70" s="37">
        <v>36968.67</v>
      </c>
      <c r="J70" s="37">
        <v>26916.58</v>
      </c>
      <c r="K70" s="37">
        <v>26339.98</v>
      </c>
      <c r="L70" s="39">
        <v>531.42999999999995</v>
      </c>
      <c r="M70" s="39">
        <v>45.17</v>
      </c>
      <c r="N70" s="38"/>
      <c r="O70" s="40">
        <v>31.2</v>
      </c>
      <c r="P70" s="39">
        <v>0.04</v>
      </c>
      <c r="BZ70" s="31"/>
      <c r="CA70" s="32"/>
      <c r="CB70" s="5" t="s">
        <v>262</v>
      </c>
      <c r="CC70" s="46"/>
      <c r="CE70" s="46"/>
    </row>
    <row r="71" spans="1:83" customFormat="1" ht="33.75" x14ac:dyDescent="0.25">
      <c r="A71" s="273" t="s">
        <v>63</v>
      </c>
      <c r="B71" s="274" t="s">
        <v>255</v>
      </c>
      <c r="C71" s="275" t="s">
        <v>256</v>
      </c>
      <c r="D71" s="276"/>
      <c r="E71" s="277"/>
      <c r="F71" s="273" t="s">
        <v>42</v>
      </c>
      <c r="G71" s="278"/>
      <c r="H71" s="279">
        <v>1</v>
      </c>
      <c r="I71" s="266">
        <v>50408.639999999999</v>
      </c>
      <c r="J71" s="266">
        <v>25022.09</v>
      </c>
      <c r="K71" s="266">
        <v>22958.23</v>
      </c>
      <c r="L71" s="287">
        <v>488.77</v>
      </c>
      <c r="M71" s="287">
        <v>55.43</v>
      </c>
      <c r="N71" s="266">
        <v>1519.66</v>
      </c>
      <c r="O71" s="288">
        <v>27.6</v>
      </c>
      <c r="P71" s="287">
        <v>0.06</v>
      </c>
      <c r="BZ71" s="31"/>
      <c r="CA71" s="32"/>
      <c r="CB71" s="5" t="s">
        <v>256</v>
      </c>
      <c r="CC71" s="46"/>
      <c r="CE71" s="46"/>
    </row>
    <row r="72" spans="1:83" customFormat="1" ht="22.5" x14ac:dyDescent="0.25">
      <c r="A72" s="273" t="s">
        <v>263</v>
      </c>
      <c r="B72" s="274" t="s">
        <v>264</v>
      </c>
      <c r="C72" s="275" t="s">
        <v>265</v>
      </c>
      <c r="D72" s="276"/>
      <c r="E72" s="277"/>
      <c r="F72" s="273" t="s">
        <v>42</v>
      </c>
      <c r="G72" s="278"/>
      <c r="H72" s="279">
        <v>1</v>
      </c>
      <c r="I72" s="266">
        <v>477748.33</v>
      </c>
      <c r="J72" s="266">
        <v>477748.33</v>
      </c>
      <c r="K72" s="289"/>
      <c r="L72" s="289"/>
      <c r="M72" s="289"/>
      <c r="N72" s="289"/>
      <c r="O72" s="290">
        <v>0</v>
      </c>
      <c r="P72" s="290">
        <v>0</v>
      </c>
      <c r="BZ72" s="31"/>
      <c r="CA72" s="32"/>
      <c r="CB72" s="5" t="s">
        <v>265</v>
      </c>
      <c r="CC72" s="46"/>
      <c r="CE72" s="46"/>
    </row>
    <row r="73" spans="1:83" customFormat="1" ht="22.5" x14ac:dyDescent="0.25">
      <c r="A73" s="273" t="s">
        <v>266</v>
      </c>
      <c r="B73" s="274" t="s">
        <v>267</v>
      </c>
      <c r="C73" s="275" t="s">
        <v>268</v>
      </c>
      <c r="D73" s="276"/>
      <c r="E73" s="277"/>
      <c r="F73" s="273" t="s">
        <v>42</v>
      </c>
      <c r="G73" s="278"/>
      <c r="H73" s="279">
        <v>1</v>
      </c>
      <c r="I73" s="266">
        <v>410863.57</v>
      </c>
      <c r="J73" s="266">
        <v>410863.57</v>
      </c>
      <c r="K73" s="289"/>
      <c r="L73" s="289"/>
      <c r="M73" s="289"/>
      <c r="N73" s="289"/>
      <c r="O73" s="290">
        <v>0</v>
      </c>
      <c r="P73" s="290">
        <v>0</v>
      </c>
      <c r="BZ73" s="31"/>
      <c r="CA73" s="32"/>
      <c r="CB73" s="5" t="s">
        <v>268</v>
      </c>
      <c r="CC73" s="46"/>
      <c r="CE73" s="46"/>
    </row>
    <row r="74" spans="1:83" customFormat="1" ht="15" x14ac:dyDescent="0.25">
      <c r="A74" s="291" t="s">
        <v>269</v>
      </c>
      <c r="B74" s="291"/>
      <c r="C74" s="291"/>
      <c r="D74" s="291"/>
      <c r="E74" s="291"/>
      <c r="F74" s="291"/>
      <c r="G74" s="291"/>
      <c r="H74" s="291"/>
      <c r="I74" s="291"/>
      <c r="J74" s="291"/>
      <c r="K74" s="291"/>
      <c r="L74" s="291"/>
      <c r="M74" s="291"/>
      <c r="N74" s="291"/>
      <c r="O74" s="291"/>
      <c r="P74" s="291"/>
      <c r="BZ74" s="31"/>
      <c r="CA74" s="32" t="s">
        <v>269</v>
      </c>
      <c r="CC74" s="46"/>
      <c r="CE74" s="46"/>
    </row>
    <row r="75" spans="1:83" customFormat="1" ht="45" x14ac:dyDescent="0.25">
      <c r="A75" s="273" t="s">
        <v>73</v>
      </c>
      <c r="B75" s="274" t="s">
        <v>253</v>
      </c>
      <c r="C75" s="275" t="s">
        <v>262</v>
      </c>
      <c r="D75" s="276"/>
      <c r="E75" s="277"/>
      <c r="F75" s="273" t="s">
        <v>197</v>
      </c>
      <c r="G75" s="278"/>
      <c r="H75" s="279">
        <v>2</v>
      </c>
      <c r="I75" s="266">
        <v>36968.67</v>
      </c>
      <c r="J75" s="266">
        <v>53833.16</v>
      </c>
      <c r="K75" s="266">
        <v>52679.95</v>
      </c>
      <c r="L75" s="266">
        <v>1062.8699999999999</v>
      </c>
      <c r="M75" s="287">
        <v>90.34</v>
      </c>
      <c r="N75" s="289"/>
      <c r="O75" s="288">
        <v>62.4</v>
      </c>
      <c r="P75" s="287">
        <v>0.08</v>
      </c>
      <c r="BZ75" s="31"/>
      <c r="CA75" s="32"/>
      <c r="CB75" s="5" t="s">
        <v>262</v>
      </c>
      <c r="CC75" s="46"/>
      <c r="CE75" s="46"/>
    </row>
    <row r="76" spans="1:83" customFormat="1" ht="33.75" x14ac:dyDescent="0.25">
      <c r="A76" s="273" t="s">
        <v>74</v>
      </c>
      <c r="B76" s="274" t="s">
        <v>255</v>
      </c>
      <c r="C76" s="275" t="s">
        <v>256</v>
      </c>
      <c r="D76" s="276"/>
      <c r="E76" s="277"/>
      <c r="F76" s="273" t="s">
        <v>42</v>
      </c>
      <c r="G76" s="278"/>
      <c r="H76" s="279">
        <v>2</v>
      </c>
      <c r="I76" s="266">
        <v>50408.639999999999</v>
      </c>
      <c r="J76" s="266">
        <v>50044.2</v>
      </c>
      <c r="K76" s="266">
        <v>45916.46</v>
      </c>
      <c r="L76" s="287">
        <v>977.54</v>
      </c>
      <c r="M76" s="287">
        <v>110.87</v>
      </c>
      <c r="N76" s="266">
        <v>3039.33</v>
      </c>
      <c r="O76" s="288">
        <v>55.2</v>
      </c>
      <c r="P76" s="287">
        <v>0.11</v>
      </c>
      <c r="BZ76" s="31"/>
      <c r="CA76" s="32"/>
      <c r="CB76" s="5" t="s">
        <v>256</v>
      </c>
      <c r="CC76" s="46"/>
      <c r="CE76" s="46"/>
    </row>
    <row r="77" spans="1:83" customFormat="1" ht="22.5" x14ac:dyDescent="0.25">
      <c r="A77" s="273" t="s">
        <v>270</v>
      </c>
      <c r="B77" s="274" t="s">
        <v>271</v>
      </c>
      <c r="C77" s="275" t="s">
        <v>272</v>
      </c>
      <c r="D77" s="276"/>
      <c r="E77" s="277"/>
      <c r="F77" s="273" t="s">
        <v>42</v>
      </c>
      <c r="G77" s="278"/>
      <c r="H77" s="279">
        <v>2</v>
      </c>
      <c r="I77" s="266">
        <v>762620.11</v>
      </c>
      <c r="J77" s="266">
        <v>1525240.22</v>
      </c>
      <c r="K77" s="289"/>
      <c r="L77" s="289"/>
      <c r="M77" s="289"/>
      <c r="N77" s="289"/>
      <c r="O77" s="290">
        <v>0</v>
      </c>
      <c r="P77" s="290">
        <v>0</v>
      </c>
      <c r="BZ77" s="31"/>
      <c r="CA77" s="32"/>
      <c r="CB77" s="5" t="s">
        <v>272</v>
      </c>
      <c r="CC77" s="46"/>
      <c r="CE77" s="46"/>
    </row>
    <row r="78" spans="1:83" customFormat="1" ht="22.5" x14ac:dyDescent="0.25">
      <c r="A78" s="273" t="s">
        <v>273</v>
      </c>
      <c r="B78" s="274" t="s">
        <v>274</v>
      </c>
      <c r="C78" s="275" t="s">
        <v>275</v>
      </c>
      <c r="D78" s="276"/>
      <c r="E78" s="277"/>
      <c r="F78" s="273" t="s">
        <v>42</v>
      </c>
      <c r="G78" s="278"/>
      <c r="H78" s="279">
        <v>2</v>
      </c>
      <c r="I78" s="266">
        <v>565787.80000000005</v>
      </c>
      <c r="J78" s="266">
        <v>1131575.6000000001</v>
      </c>
      <c r="K78" s="289"/>
      <c r="L78" s="289"/>
      <c r="M78" s="289"/>
      <c r="N78" s="289"/>
      <c r="O78" s="290">
        <v>0</v>
      </c>
      <c r="P78" s="290">
        <v>0</v>
      </c>
      <c r="BZ78" s="31"/>
      <c r="CA78" s="32"/>
      <c r="CB78" s="5" t="s">
        <v>275</v>
      </c>
      <c r="CC78" s="46"/>
      <c r="CE78" s="46"/>
    </row>
    <row r="79" spans="1:83" customFormat="1" ht="15" x14ac:dyDescent="0.25">
      <c r="A79" s="273" t="s">
        <v>82</v>
      </c>
      <c r="B79" s="274" t="s">
        <v>276</v>
      </c>
      <c r="C79" s="275" t="s">
        <v>277</v>
      </c>
      <c r="D79" s="276"/>
      <c r="E79" s="277"/>
      <c r="F79" s="273" t="s">
        <v>197</v>
      </c>
      <c r="G79" s="278"/>
      <c r="H79" s="279">
        <v>2</v>
      </c>
      <c r="I79" s="266">
        <v>587.96</v>
      </c>
      <c r="J79" s="287">
        <v>70.56</v>
      </c>
      <c r="K79" s="289"/>
      <c r="L79" s="289"/>
      <c r="M79" s="289"/>
      <c r="N79" s="287">
        <v>70.56</v>
      </c>
      <c r="O79" s="290">
        <v>0</v>
      </c>
      <c r="P79" s="290">
        <v>0</v>
      </c>
      <c r="BZ79" s="31"/>
      <c r="CA79" s="32"/>
      <c r="CB79" s="5" t="s">
        <v>277</v>
      </c>
      <c r="CC79" s="46"/>
      <c r="CE79" s="46"/>
    </row>
    <row r="80" spans="1:83" customFormat="1" ht="22.5" x14ac:dyDescent="0.25">
      <c r="A80" s="273" t="s">
        <v>85</v>
      </c>
      <c r="B80" s="274" t="s">
        <v>278</v>
      </c>
      <c r="C80" s="275" t="s">
        <v>279</v>
      </c>
      <c r="D80" s="276"/>
      <c r="E80" s="277"/>
      <c r="F80" s="273" t="s">
        <v>197</v>
      </c>
      <c r="G80" s="278"/>
      <c r="H80" s="279">
        <v>4</v>
      </c>
      <c r="I80" s="266">
        <v>2756.15</v>
      </c>
      <c r="J80" s="266">
        <v>9440.44</v>
      </c>
      <c r="K80" s="266">
        <v>9150.02</v>
      </c>
      <c r="L80" s="287">
        <v>57.27</v>
      </c>
      <c r="M80" s="287">
        <v>6.39</v>
      </c>
      <c r="N80" s="287">
        <v>226.76</v>
      </c>
      <c r="O80" s="290">
        <v>11</v>
      </c>
      <c r="P80" s="287">
        <v>0.01</v>
      </c>
      <c r="BZ80" s="31"/>
      <c r="CA80" s="32"/>
      <c r="CB80" s="5" t="s">
        <v>279</v>
      </c>
      <c r="CC80" s="46"/>
      <c r="CE80" s="46"/>
    </row>
    <row r="81" spans="1:83" customFormat="1" ht="15" x14ac:dyDescent="0.25">
      <c r="A81" s="280" t="s">
        <v>280</v>
      </c>
      <c r="B81" s="281"/>
      <c r="C81" s="281"/>
      <c r="D81" s="281"/>
      <c r="E81" s="281"/>
      <c r="F81" s="281"/>
      <c r="G81" s="281"/>
      <c r="H81" s="281"/>
      <c r="I81" s="282"/>
      <c r="J81" s="283"/>
      <c r="K81" s="283"/>
      <c r="L81" s="283"/>
      <c r="M81" s="283"/>
      <c r="N81" s="283"/>
      <c r="O81" s="283"/>
      <c r="P81" s="283"/>
      <c r="BZ81" s="31"/>
      <c r="CA81" s="32"/>
      <c r="CC81" s="46" t="s">
        <v>280</v>
      </c>
      <c r="CE81" s="46"/>
    </row>
    <row r="82" spans="1:83" customFormat="1" ht="15" x14ac:dyDescent="0.25">
      <c r="A82" s="194" t="s">
        <v>153</v>
      </c>
      <c r="B82" s="195"/>
      <c r="C82" s="195"/>
      <c r="D82" s="195"/>
      <c r="E82" s="195"/>
      <c r="F82" s="195"/>
      <c r="G82" s="195"/>
      <c r="H82" s="195"/>
      <c r="I82" s="196"/>
      <c r="J82" s="37">
        <v>165327.03</v>
      </c>
      <c r="K82" s="38"/>
      <c r="L82" s="38"/>
      <c r="M82" s="38"/>
      <c r="N82" s="38"/>
      <c r="O82" s="38"/>
      <c r="P82" s="38"/>
      <c r="BZ82" s="31"/>
      <c r="CA82" s="32"/>
      <c r="CC82" s="46"/>
      <c r="CD82" s="5" t="s">
        <v>153</v>
      </c>
      <c r="CE82" s="46"/>
    </row>
    <row r="83" spans="1:83" customFormat="1" ht="15" x14ac:dyDescent="0.25">
      <c r="A83" s="194" t="s">
        <v>154</v>
      </c>
      <c r="B83" s="195"/>
      <c r="C83" s="195"/>
      <c r="D83" s="195"/>
      <c r="E83" s="195"/>
      <c r="F83" s="195"/>
      <c r="G83" s="195"/>
      <c r="H83" s="195"/>
      <c r="I83" s="196"/>
      <c r="J83" s="38"/>
      <c r="K83" s="38"/>
      <c r="L83" s="38"/>
      <c r="M83" s="38"/>
      <c r="N83" s="38"/>
      <c r="O83" s="38"/>
      <c r="P83" s="38"/>
      <c r="BZ83" s="31"/>
      <c r="CA83" s="32"/>
      <c r="CC83" s="46"/>
      <c r="CD83" s="5" t="s">
        <v>154</v>
      </c>
      <c r="CE83" s="46"/>
    </row>
    <row r="84" spans="1:83" customFormat="1" ht="15" x14ac:dyDescent="0.25">
      <c r="A84" s="194" t="s">
        <v>155</v>
      </c>
      <c r="B84" s="195"/>
      <c r="C84" s="195"/>
      <c r="D84" s="195"/>
      <c r="E84" s="195"/>
      <c r="F84" s="195"/>
      <c r="G84" s="195"/>
      <c r="H84" s="195"/>
      <c r="I84" s="196"/>
      <c r="J84" s="37">
        <v>157044.64000000001</v>
      </c>
      <c r="K84" s="38"/>
      <c r="L84" s="38"/>
      <c r="M84" s="38"/>
      <c r="N84" s="38"/>
      <c r="O84" s="38"/>
      <c r="P84" s="38"/>
      <c r="BZ84" s="31"/>
      <c r="CA84" s="32"/>
      <c r="CC84" s="46"/>
      <c r="CD84" s="5" t="s">
        <v>155</v>
      </c>
      <c r="CE84" s="46"/>
    </row>
    <row r="85" spans="1:83" customFormat="1" ht="15" x14ac:dyDescent="0.25">
      <c r="A85" s="194" t="s">
        <v>156</v>
      </c>
      <c r="B85" s="195"/>
      <c r="C85" s="195"/>
      <c r="D85" s="195"/>
      <c r="E85" s="195"/>
      <c r="F85" s="195"/>
      <c r="G85" s="195"/>
      <c r="H85" s="195"/>
      <c r="I85" s="196"/>
      <c r="J85" s="37">
        <v>3117.88</v>
      </c>
      <c r="K85" s="38"/>
      <c r="L85" s="38"/>
      <c r="M85" s="38"/>
      <c r="N85" s="38"/>
      <c r="O85" s="38"/>
      <c r="P85" s="38"/>
      <c r="BZ85" s="31"/>
      <c r="CA85" s="32"/>
      <c r="CC85" s="46"/>
      <c r="CD85" s="5" t="s">
        <v>156</v>
      </c>
      <c r="CE85" s="46"/>
    </row>
    <row r="86" spans="1:83" customFormat="1" ht="15" x14ac:dyDescent="0.25">
      <c r="A86" s="194" t="s">
        <v>157</v>
      </c>
      <c r="B86" s="195"/>
      <c r="C86" s="195"/>
      <c r="D86" s="195"/>
      <c r="E86" s="195"/>
      <c r="F86" s="195"/>
      <c r="G86" s="195"/>
      <c r="H86" s="195"/>
      <c r="I86" s="196"/>
      <c r="J86" s="39">
        <v>308.2</v>
      </c>
      <c r="K86" s="38"/>
      <c r="L86" s="38"/>
      <c r="M86" s="38"/>
      <c r="N86" s="38"/>
      <c r="O86" s="38"/>
      <c r="P86" s="38"/>
      <c r="BZ86" s="31"/>
      <c r="CA86" s="32"/>
      <c r="CC86" s="46"/>
      <c r="CD86" s="5" t="s">
        <v>157</v>
      </c>
      <c r="CE86" s="46"/>
    </row>
    <row r="87" spans="1:83" customFormat="1" ht="15" x14ac:dyDescent="0.25">
      <c r="A87" s="194" t="s">
        <v>158</v>
      </c>
      <c r="B87" s="195"/>
      <c r="C87" s="195"/>
      <c r="D87" s="195"/>
      <c r="E87" s="195"/>
      <c r="F87" s="195"/>
      <c r="G87" s="195"/>
      <c r="H87" s="195"/>
      <c r="I87" s="196"/>
      <c r="J87" s="37">
        <v>4856.3100000000004</v>
      </c>
      <c r="K87" s="38"/>
      <c r="L87" s="38"/>
      <c r="M87" s="38"/>
      <c r="N87" s="38"/>
      <c r="O87" s="38"/>
      <c r="P87" s="38"/>
      <c r="BZ87" s="31"/>
      <c r="CA87" s="32"/>
      <c r="CC87" s="46"/>
      <c r="CD87" s="5" t="s">
        <v>158</v>
      </c>
      <c r="CE87" s="46"/>
    </row>
    <row r="88" spans="1:83" customFormat="1" ht="15" x14ac:dyDescent="0.25">
      <c r="A88" s="194" t="s">
        <v>159</v>
      </c>
      <c r="B88" s="195"/>
      <c r="C88" s="195"/>
      <c r="D88" s="195"/>
      <c r="E88" s="195"/>
      <c r="F88" s="195"/>
      <c r="G88" s="195"/>
      <c r="H88" s="195"/>
      <c r="I88" s="196"/>
      <c r="J88" s="37">
        <v>136229.10999999999</v>
      </c>
      <c r="K88" s="38"/>
      <c r="L88" s="38"/>
      <c r="M88" s="38"/>
      <c r="N88" s="38"/>
      <c r="O88" s="38"/>
      <c r="P88" s="38"/>
      <c r="BZ88" s="31"/>
      <c r="CA88" s="32"/>
      <c r="CC88" s="46"/>
      <c r="CD88" s="5" t="s">
        <v>159</v>
      </c>
      <c r="CE88" s="46"/>
    </row>
    <row r="89" spans="1:83" customFormat="1" ht="15" x14ac:dyDescent="0.25">
      <c r="A89" s="194" t="s">
        <v>154</v>
      </c>
      <c r="B89" s="195"/>
      <c r="C89" s="195"/>
      <c r="D89" s="195"/>
      <c r="E89" s="195"/>
      <c r="F89" s="195"/>
      <c r="G89" s="195"/>
      <c r="H89" s="195"/>
      <c r="I89" s="196"/>
      <c r="J89" s="38"/>
      <c r="K89" s="38"/>
      <c r="L89" s="38"/>
      <c r="M89" s="38"/>
      <c r="N89" s="38"/>
      <c r="O89" s="38"/>
      <c r="P89" s="38"/>
      <c r="BZ89" s="31"/>
      <c r="CA89" s="32"/>
      <c r="CC89" s="46"/>
      <c r="CD89" s="5" t="s">
        <v>154</v>
      </c>
      <c r="CE89" s="46"/>
    </row>
    <row r="90" spans="1:83" customFormat="1" ht="15" x14ac:dyDescent="0.25">
      <c r="A90" s="194" t="s">
        <v>160</v>
      </c>
      <c r="B90" s="195"/>
      <c r="C90" s="195"/>
      <c r="D90" s="195"/>
      <c r="E90" s="195"/>
      <c r="F90" s="195"/>
      <c r="G90" s="195"/>
      <c r="H90" s="195"/>
      <c r="I90" s="196"/>
      <c r="J90" s="37">
        <v>79019.929999999993</v>
      </c>
      <c r="K90" s="38"/>
      <c r="L90" s="38"/>
      <c r="M90" s="38"/>
      <c r="N90" s="38"/>
      <c r="O90" s="38"/>
      <c r="P90" s="38"/>
      <c r="BZ90" s="31"/>
      <c r="CA90" s="32"/>
      <c r="CC90" s="46"/>
      <c r="CD90" s="5" t="s">
        <v>160</v>
      </c>
      <c r="CE90" s="46"/>
    </row>
    <row r="91" spans="1:83" customFormat="1" ht="15" x14ac:dyDescent="0.25">
      <c r="A91" s="194" t="s">
        <v>161</v>
      </c>
      <c r="B91" s="195"/>
      <c r="C91" s="195"/>
      <c r="D91" s="195"/>
      <c r="E91" s="195"/>
      <c r="F91" s="195"/>
      <c r="G91" s="195"/>
      <c r="H91" s="195"/>
      <c r="I91" s="196"/>
      <c r="J91" s="37">
        <v>1594.3</v>
      </c>
      <c r="K91" s="38"/>
      <c r="L91" s="38"/>
      <c r="M91" s="38"/>
      <c r="N91" s="38"/>
      <c r="O91" s="38"/>
      <c r="P91" s="38"/>
      <c r="BZ91" s="31"/>
      <c r="CA91" s="32"/>
      <c r="CC91" s="46"/>
      <c r="CD91" s="5" t="s">
        <v>161</v>
      </c>
      <c r="CE91" s="46"/>
    </row>
    <row r="92" spans="1:83" customFormat="1" ht="15" x14ac:dyDescent="0.25">
      <c r="A92" s="194" t="s">
        <v>162</v>
      </c>
      <c r="B92" s="195"/>
      <c r="C92" s="195"/>
      <c r="D92" s="195"/>
      <c r="E92" s="195"/>
      <c r="F92" s="195"/>
      <c r="G92" s="195"/>
      <c r="H92" s="195"/>
      <c r="I92" s="196"/>
      <c r="J92" s="39">
        <v>135.51</v>
      </c>
      <c r="K92" s="38"/>
      <c r="L92" s="38"/>
      <c r="M92" s="38"/>
      <c r="N92" s="38"/>
      <c r="O92" s="38"/>
      <c r="P92" s="38"/>
      <c r="BZ92" s="31"/>
      <c r="CA92" s="32"/>
      <c r="CC92" s="46"/>
      <c r="CD92" s="5" t="s">
        <v>162</v>
      </c>
      <c r="CE92" s="46"/>
    </row>
    <row r="93" spans="1:83" customFormat="1" ht="15" x14ac:dyDescent="0.25">
      <c r="A93" s="194" t="s">
        <v>163</v>
      </c>
      <c r="B93" s="195"/>
      <c r="C93" s="195"/>
      <c r="D93" s="195"/>
      <c r="E93" s="195"/>
      <c r="F93" s="195"/>
      <c r="G93" s="195"/>
      <c r="H93" s="195"/>
      <c r="I93" s="196"/>
      <c r="J93" s="39">
        <v>70.56</v>
      </c>
      <c r="K93" s="38"/>
      <c r="L93" s="38"/>
      <c r="M93" s="38"/>
      <c r="N93" s="38"/>
      <c r="O93" s="38"/>
      <c r="P93" s="38"/>
      <c r="BZ93" s="31"/>
      <c r="CA93" s="32"/>
      <c r="CC93" s="46"/>
      <c r="CD93" s="5" t="s">
        <v>163</v>
      </c>
      <c r="CE93" s="46"/>
    </row>
    <row r="94" spans="1:83" customFormat="1" ht="15" x14ac:dyDescent="0.25">
      <c r="A94" s="194" t="s">
        <v>164</v>
      </c>
      <c r="B94" s="195"/>
      <c r="C94" s="195"/>
      <c r="D94" s="195"/>
      <c r="E94" s="195"/>
      <c r="F94" s="195"/>
      <c r="G94" s="195"/>
      <c r="H94" s="195"/>
      <c r="I94" s="196"/>
      <c r="J94" s="37">
        <v>7915.55</v>
      </c>
      <c r="K94" s="38"/>
      <c r="L94" s="38"/>
      <c r="M94" s="38"/>
      <c r="N94" s="38"/>
      <c r="O94" s="38"/>
      <c r="P94" s="38"/>
      <c r="BZ94" s="31"/>
      <c r="CA94" s="32"/>
      <c r="CC94" s="46"/>
      <c r="CD94" s="5" t="s">
        <v>164</v>
      </c>
      <c r="CE94" s="46"/>
    </row>
    <row r="95" spans="1:83" customFormat="1" ht="15" x14ac:dyDescent="0.25">
      <c r="A95" s="194" t="s">
        <v>165</v>
      </c>
      <c r="B95" s="195"/>
      <c r="C95" s="195"/>
      <c r="D95" s="195"/>
      <c r="E95" s="195"/>
      <c r="F95" s="195"/>
      <c r="G95" s="195"/>
      <c r="H95" s="195"/>
      <c r="I95" s="196"/>
      <c r="J95" s="37">
        <v>47493.26</v>
      </c>
      <c r="K95" s="38"/>
      <c r="L95" s="38"/>
      <c r="M95" s="38"/>
      <c r="N95" s="38"/>
      <c r="O95" s="38"/>
      <c r="P95" s="38"/>
      <c r="BZ95" s="31"/>
      <c r="CA95" s="32"/>
      <c r="CC95" s="46"/>
      <c r="CD95" s="5" t="s">
        <v>165</v>
      </c>
      <c r="CE95" s="46"/>
    </row>
    <row r="96" spans="1:83" customFormat="1" ht="15" x14ac:dyDescent="0.25">
      <c r="A96" s="194" t="s">
        <v>166</v>
      </c>
      <c r="B96" s="195"/>
      <c r="C96" s="195"/>
      <c r="D96" s="195"/>
      <c r="E96" s="195"/>
      <c r="F96" s="195"/>
      <c r="G96" s="195"/>
      <c r="H96" s="195"/>
      <c r="I96" s="196"/>
      <c r="J96" s="37">
        <v>132207.15</v>
      </c>
      <c r="K96" s="38"/>
      <c r="L96" s="38"/>
      <c r="M96" s="38"/>
      <c r="N96" s="38"/>
      <c r="O96" s="38"/>
      <c r="P96" s="38"/>
      <c r="BZ96" s="31"/>
      <c r="CA96" s="32"/>
      <c r="CC96" s="46"/>
      <c r="CD96" s="5" t="s">
        <v>166</v>
      </c>
      <c r="CE96" s="46"/>
    </row>
    <row r="97" spans="1:83" customFormat="1" ht="15" x14ac:dyDescent="0.25">
      <c r="A97" s="194" t="s">
        <v>154</v>
      </c>
      <c r="B97" s="195"/>
      <c r="C97" s="195"/>
      <c r="D97" s="195"/>
      <c r="E97" s="195"/>
      <c r="F97" s="195"/>
      <c r="G97" s="195"/>
      <c r="H97" s="195"/>
      <c r="I97" s="196"/>
      <c r="J97" s="38"/>
      <c r="K97" s="38"/>
      <c r="L97" s="38"/>
      <c r="M97" s="38"/>
      <c r="N97" s="38"/>
      <c r="O97" s="38"/>
      <c r="P97" s="38"/>
      <c r="BZ97" s="31"/>
      <c r="CA97" s="32"/>
      <c r="CC97" s="46"/>
      <c r="CD97" s="5" t="s">
        <v>154</v>
      </c>
      <c r="CE97" s="46"/>
    </row>
    <row r="98" spans="1:83" customFormat="1" ht="15" x14ac:dyDescent="0.25">
      <c r="A98" s="194" t="s">
        <v>160</v>
      </c>
      <c r="B98" s="195"/>
      <c r="C98" s="195"/>
      <c r="D98" s="195"/>
      <c r="E98" s="195"/>
      <c r="F98" s="195"/>
      <c r="G98" s="195"/>
      <c r="H98" s="195"/>
      <c r="I98" s="196"/>
      <c r="J98" s="37">
        <v>78024.710000000006</v>
      </c>
      <c r="K98" s="38"/>
      <c r="L98" s="38"/>
      <c r="M98" s="38"/>
      <c r="N98" s="38"/>
      <c r="O98" s="38"/>
      <c r="P98" s="38"/>
      <c r="BZ98" s="31"/>
      <c r="CA98" s="32"/>
      <c r="CC98" s="46"/>
      <c r="CD98" s="5" t="s">
        <v>160</v>
      </c>
      <c r="CE98" s="46"/>
    </row>
    <row r="99" spans="1:83" customFormat="1" ht="15" x14ac:dyDescent="0.25">
      <c r="A99" s="194" t="s">
        <v>161</v>
      </c>
      <c r="B99" s="195"/>
      <c r="C99" s="195"/>
      <c r="D99" s="195"/>
      <c r="E99" s="195"/>
      <c r="F99" s="195"/>
      <c r="G99" s="195"/>
      <c r="H99" s="195"/>
      <c r="I99" s="196"/>
      <c r="J99" s="37">
        <v>1523.58</v>
      </c>
      <c r="K99" s="38"/>
      <c r="L99" s="38"/>
      <c r="M99" s="38"/>
      <c r="N99" s="38"/>
      <c r="O99" s="38"/>
      <c r="P99" s="38"/>
      <c r="BZ99" s="31"/>
      <c r="CA99" s="32"/>
      <c r="CC99" s="46"/>
      <c r="CD99" s="5" t="s">
        <v>161</v>
      </c>
      <c r="CE99" s="46"/>
    </row>
    <row r="100" spans="1:83" customFormat="1" ht="15" x14ac:dyDescent="0.25">
      <c r="A100" s="194" t="s">
        <v>162</v>
      </c>
      <c r="B100" s="195"/>
      <c r="C100" s="195"/>
      <c r="D100" s="195"/>
      <c r="E100" s="195"/>
      <c r="F100" s="195"/>
      <c r="G100" s="195"/>
      <c r="H100" s="195"/>
      <c r="I100" s="196"/>
      <c r="J100" s="39">
        <v>172.69</v>
      </c>
      <c r="K100" s="38"/>
      <c r="L100" s="38"/>
      <c r="M100" s="38"/>
      <c r="N100" s="38"/>
      <c r="O100" s="38"/>
      <c r="P100" s="38"/>
      <c r="BZ100" s="31"/>
      <c r="CA100" s="32"/>
      <c r="CC100" s="46"/>
      <c r="CD100" s="5" t="s">
        <v>162</v>
      </c>
      <c r="CE100" s="46"/>
    </row>
    <row r="101" spans="1:83" customFormat="1" ht="15" x14ac:dyDescent="0.25">
      <c r="A101" s="194" t="s">
        <v>163</v>
      </c>
      <c r="B101" s="195"/>
      <c r="C101" s="195"/>
      <c r="D101" s="195"/>
      <c r="E101" s="195"/>
      <c r="F101" s="195"/>
      <c r="G101" s="195"/>
      <c r="H101" s="195"/>
      <c r="I101" s="196"/>
      <c r="J101" s="37">
        <v>4785.75</v>
      </c>
      <c r="K101" s="38"/>
      <c r="L101" s="38"/>
      <c r="M101" s="38"/>
      <c r="N101" s="38"/>
      <c r="O101" s="38"/>
      <c r="P101" s="38"/>
      <c r="BZ101" s="31"/>
      <c r="CA101" s="32"/>
      <c r="CC101" s="46"/>
      <c r="CD101" s="5" t="s">
        <v>163</v>
      </c>
      <c r="CE101" s="46"/>
    </row>
    <row r="102" spans="1:83" customFormat="1" ht="15" x14ac:dyDescent="0.25">
      <c r="A102" s="194" t="s">
        <v>164</v>
      </c>
      <c r="B102" s="195"/>
      <c r="C102" s="195"/>
      <c r="D102" s="195"/>
      <c r="E102" s="195"/>
      <c r="F102" s="195"/>
      <c r="G102" s="195"/>
      <c r="H102" s="195"/>
      <c r="I102" s="196"/>
      <c r="J102" s="37">
        <v>7819.74</v>
      </c>
      <c r="K102" s="38"/>
      <c r="L102" s="38"/>
      <c r="M102" s="38"/>
      <c r="N102" s="38"/>
      <c r="O102" s="38"/>
      <c r="P102" s="38"/>
      <c r="BZ102" s="31"/>
      <c r="CA102" s="32"/>
      <c r="CC102" s="46"/>
      <c r="CD102" s="5" t="s">
        <v>164</v>
      </c>
      <c r="CE102" s="46"/>
    </row>
    <row r="103" spans="1:83" customFormat="1" ht="15" x14ac:dyDescent="0.25">
      <c r="A103" s="194" t="s">
        <v>165</v>
      </c>
      <c r="B103" s="195"/>
      <c r="C103" s="195"/>
      <c r="D103" s="195"/>
      <c r="E103" s="195"/>
      <c r="F103" s="195"/>
      <c r="G103" s="195"/>
      <c r="H103" s="195"/>
      <c r="I103" s="196"/>
      <c r="J103" s="37">
        <v>39880.68</v>
      </c>
      <c r="K103" s="38"/>
      <c r="L103" s="38"/>
      <c r="M103" s="38"/>
      <c r="N103" s="38"/>
      <c r="O103" s="38"/>
      <c r="P103" s="38"/>
      <c r="BZ103" s="31"/>
      <c r="CA103" s="32"/>
      <c r="CC103" s="46"/>
      <c r="CD103" s="5" t="s">
        <v>165</v>
      </c>
      <c r="CE103" s="46"/>
    </row>
    <row r="104" spans="1:83" customFormat="1" ht="15" x14ac:dyDescent="0.25">
      <c r="A104" s="194" t="s">
        <v>281</v>
      </c>
      <c r="B104" s="195"/>
      <c r="C104" s="195"/>
      <c r="D104" s="195"/>
      <c r="E104" s="195"/>
      <c r="F104" s="195"/>
      <c r="G104" s="195"/>
      <c r="H104" s="195"/>
      <c r="I104" s="196"/>
      <c r="J104" s="37">
        <v>3545427.72</v>
      </c>
      <c r="K104" s="38"/>
      <c r="L104" s="38"/>
      <c r="M104" s="38"/>
      <c r="N104" s="38"/>
      <c r="O104" s="38"/>
      <c r="P104" s="38"/>
      <c r="BZ104" s="31"/>
      <c r="CA104" s="32"/>
      <c r="CC104" s="46"/>
      <c r="CD104" s="5" t="s">
        <v>281</v>
      </c>
      <c r="CE104" s="46"/>
    </row>
    <row r="105" spans="1:83" customFormat="1" ht="15" x14ac:dyDescent="0.25">
      <c r="A105" s="194" t="s">
        <v>167</v>
      </c>
      <c r="B105" s="195"/>
      <c r="C105" s="195"/>
      <c r="D105" s="195"/>
      <c r="E105" s="195"/>
      <c r="F105" s="195"/>
      <c r="G105" s="195"/>
      <c r="H105" s="195"/>
      <c r="I105" s="196"/>
      <c r="J105" s="37">
        <v>157352.84</v>
      </c>
      <c r="K105" s="38"/>
      <c r="L105" s="38"/>
      <c r="M105" s="38"/>
      <c r="N105" s="38"/>
      <c r="O105" s="38"/>
      <c r="P105" s="38"/>
      <c r="BZ105" s="31"/>
      <c r="CA105" s="32"/>
      <c r="CC105" s="46"/>
      <c r="CD105" s="5" t="s">
        <v>167</v>
      </c>
      <c r="CE105" s="46"/>
    </row>
    <row r="106" spans="1:83" customFormat="1" ht="15" x14ac:dyDescent="0.25">
      <c r="A106" s="194" t="s">
        <v>168</v>
      </c>
      <c r="B106" s="195"/>
      <c r="C106" s="195"/>
      <c r="D106" s="195"/>
      <c r="E106" s="195"/>
      <c r="F106" s="195"/>
      <c r="G106" s="195"/>
      <c r="H106" s="195"/>
      <c r="I106" s="196"/>
      <c r="J106" s="37">
        <v>15735.29</v>
      </c>
      <c r="K106" s="38"/>
      <c r="L106" s="38"/>
      <c r="M106" s="38"/>
      <c r="N106" s="38"/>
      <c r="O106" s="38"/>
      <c r="P106" s="38"/>
      <c r="BZ106" s="31"/>
      <c r="CA106" s="32"/>
      <c r="CC106" s="46"/>
      <c r="CD106" s="5" t="s">
        <v>168</v>
      </c>
      <c r="CE106" s="46"/>
    </row>
    <row r="107" spans="1:83" customFormat="1" ht="15" x14ac:dyDescent="0.25">
      <c r="A107" s="194" t="s">
        <v>169</v>
      </c>
      <c r="B107" s="195"/>
      <c r="C107" s="195"/>
      <c r="D107" s="195"/>
      <c r="E107" s="195"/>
      <c r="F107" s="195"/>
      <c r="G107" s="195"/>
      <c r="H107" s="195"/>
      <c r="I107" s="196"/>
      <c r="J107" s="37">
        <v>87373.94</v>
      </c>
      <c r="K107" s="38"/>
      <c r="L107" s="38"/>
      <c r="M107" s="38"/>
      <c r="N107" s="38"/>
      <c r="O107" s="38"/>
      <c r="P107" s="38"/>
      <c r="BZ107" s="31"/>
      <c r="CA107" s="32"/>
      <c r="CC107" s="46"/>
      <c r="CD107" s="5" t="s">
        <v>169</v>
      </c>
      <c r="CE107" s="46"/>
    </row>
    <row r="108" spans="1:83" customFormat="1" ht="15" x14ac:dyDescent="0.25">
      <c r="A108" s="198" t="s">
        <v>282</v>
      </c>
      <c r="B108" s="199"/>
      <c r="C108" s="199"/>
      <c r="D108" s="199"/>
      <c r="E108" s="199"/>
      <c r="F108" s="199"/>
      <c r="G108" s="199"/>
      <c r="H108" s="199"/>
      <c r="I108" s="200"/>
      <c r="J108" s="47">
        <v>3813863.98</v>
      </c>
      <c r="K108" s="45"/>
      <c r="L108" s="45"/>
      <c r="M108" s="45"/>
      <c r="N108" s="45"/>
      <c r="O108" s="66">
        <v>187.4</v>
      </c>
      <c r="P108" s="67">
        <v>0.29954599999999998</v>
      </c>
      <c r="BZ108" s="31"/>
      <c r="CA108" s="32"/>
      <c r="CC108" s="46"/>
      <c r="CE108" s="46" t="s">
        <v>282</v>
      </c>
    </row>
    <row r="109" spans="1:83" customFormat="1" ht="15" x14ac:dyDescent="0.25">
      <c r="A109" s="194" t="s">
        <v>171</v>
      </c>
      <c r="B109" s="195"/>
      <c r="C109" s="195"/>
      <c r="D109" s="195"/>
      <c r="E109" s="195"/>
      <c r="F109" s="195"/>
      <c r="G109" s="195"/>
      <c r="H109" s="195"/>
      <c r="I109" s="196"/>
      <c r="J109" s="38"/>
      <c r="K109" s="38"/>
      <c r="L109" s="38"/>
      <c r="M109" s="38"/>
      <c r="N109" s="38"/>
      <c r="O109" s="38"/>
      <c r="P109" s="38"/>
      <c r="BZ109" s="31"/>
      <c r="CA109" s="32"/>
      <c r="CC109" s="46"/>
      <c r="CD109" s="5" t="s">
        <v>171</v>
      </c>
      <c r="CE109" s="46"/>
    </row>
    <row r="110" spans="1:83" customFormat="1" ht="15" x14ac:dyDescent="0.25">
      <c r="A110" s="194" t="s">
        <v>283</v>
      </c>
      <c r="B110" s="195"/>
      <c r="C110" s="195"/>
      <c r="D110" s="195"/>
      <c r="E110" s="195"/>
      <c r="F110" s="195"/>
      <c r="G110" s="195"/>
      <c r="H110" s="195"/>
      <c r="I110" s="196"/>
      <c r="J110" s="37">
        <v>3545427.72</v>
      </c>
      <c r="K110" s="38"/>
      <c r="L110" s="38"/>
      <c r="M110" s="38"/>
      <c r="N110" s="38"/>
      <c r="O110" s="38"/>
      <c r="P110" s="38"/>
      <c r="BZ110" s="31"/>
      <c r="CA110" s="32"/>
      <c r="CC110" s="46"/>
      <c r="CD110" s="5" t="s">
        <v>283</v>
      </c>
      <c r="CE110" s="46"/>
    </row>
    <row r="111" spans="1:83" customFormat="1" ht="15" x14ac:dyDescent="0.25">
      <c r="A111" s="194" t="s">
        <v>172</v>
      </c>
      <c r="B111" s="195"/>
      <c r="C111" s="195"/>
      <c r="D111" s="195"/>
      <c r="E111" s="195"/>
      <c r="F111" s="195"/>
      <c r="G111" s="195"/>
      <c r="H111" s="195"/>
      <c r="I111" s="196"/>
      <c r="J111" s="38"/>
      <c r="K111" s="38"/>
      <c r="L111" s="38"/>
      <c r="M111" s="38"/>
      <c r="N111" s="38"/>
      <c r="O111" s="38"/>
      <c r="P111" s="38"/>
      <c r="BZ111" s="31"/>
      <c r="CA111" s="32"/>
      <c r="CC111" s="46"/>
      <c r="CD111" s="5" t="s">
        <v>172</v>
      </c>
      <c r="CE111" s="46"/>
    </row>
    <row r="112" spans="1:83" customFormat="1" ht="15" x14ac:dyDescent="0.25">
      <c r="A112" s="194" t="s">
        <v>173</v>
      </c>
      <c r="B112" s="195"/>
      <c r="C112" s="195"/>
      <c r="D112" s="195"/>
      <c r="E112" s="195"/>
      <c r="F112" s="195"/>
      <c r="G112" s="195"/>
      <c r="H112" s="195"/>
      <c r="I112" s="196"/>
      <c r="J112" s="38"/>
      <c r="K112" s="38"/>
      <c r="L112" s="38"/>
      <c r="M112" s="38"/>
      <c r="N112" s="38"/>
      <c r="O112" s="38"/>
      <c r="P112" s="38"/>
      <c r="BZ112" s="31"/>
      <c r="CA112" s="32"/>
      <c r="CC112" s="46"/>
      <c r="CD112" s="5" t="s">
        <v>173</v>
      </c>
      <c r="CE112" s="46"/>
    </row>
    <row r="113" spans="1:85" customFormat="1" ht="15" x14ac:dyDescent="0.25">
      <c r="A113" s="198" t="s">
        <v>152</v>
      </c>
      <c r="B113" s="199"/>
      <c r="C113" s="199"/>
      <c r="D113" s="199"/>
      <c r="E113" s="199"/>
      <c r="F113" s="199"/>
      <c r="G113" s="199"/>
      <c r="H113" s="199"/>
      <c r="I113" s="200"/>
      <c r="J113" s="45"/>
      <c r="K113" s="45"/>
      <c r="L113" s="45"/>
      <c r="M113" s="45"/>
      <c r="N113" s="45"/>
      <c r="O113" s="45"/>
      <c r="P113" s="45"/>
      <c r="CF113" s="46" t="s">
        <v>152</v>
      </c>
    </row>
    <row r="114" spans="1:85" customFormat="1" ht="15" x14ac:dyDescent="0.25">
      <c r="A114" s="194" t="s">
        <v>153</v>
      </c>
      <c r="B114" s="195"/>
      <c r="C114" s="195"/>
      <c r="D114" s="195"/>
      <c r="E114" s="195"/>
      <c r="F114" s="195"/>
      <c r="G114" s="195"/>
      <c r="H114" s="195"/>
      <c r="I114" s="196"/>
      <c r="J114" s="37">
        <v>272171.19</v>
      </c>
      <c r="K114" s="38"/>
      <c r="L114" s="38"/>
      <c r="M114" s="38"/>
      <c r="N114" s="38"/>
      <c r="O114" s="38"/>
      <c r="P114" s="38"/>
      <c r="CF114" s="46"/>
      <c r="CG114" s="5" t="s">
        <v>153</v>
      </c>
    </row>
    <row r="115" spans="1:85" customFormat="1" ht="15" x14ac:dyDescent="0.25">
      <c r="A115" s="194" t="s">
        <v>154</v>
      </c>
      <c r="B115" s="195"/>
      <c r="C115" s="195"/>
      <c r="D115" s="195"/>
      <c r="E115" s="195"/>
      <c r="F115" s="195"/>
      <c r="G115" s="195"/>
      <c r="H115" s="195"/>
      <c r="I115" s="196"/>
      <c r="J115" s="38"/>
      <c r="K115" s="38"/>
      <c r="L115" s="38"/>
      <c r="M115" s="38"/>
      <c r="N115" s="38"/>
      <c r="O115" s="38"/>
      <c r="P115" s="38"/>
      <c r="CF115" s="46"/>
      <c r="CG115" s="5" t="s">
        <v>154</v>
      </c>
    </row>
    <row r="116" spans="1:85" customFormat="1" ht="15" x14ac:dyDescent="0.25">
      <c r="A116" s="194" t="s">
        <v>155</v>
      </c>
      <c r="B116" s="195"/>
      <c r="C116" s="195"/>
      <c r="D116" s="195"/>
      <c r="E116" s="195"/>
      <c r="F116" s="195"/>
      <c r="G116" s="195"/>
      <c r="H116" s="195"/>
      <c r="I116" s="196"/>
      <c r="J116" s="37">
        <v>260570.86</v>
      </c>
      <c r="K116" s="38"/>
      <c r="L116" s="38"/>
      <c r="M116" s="38"/>
      <c r="N116" s="38"/>
      <c r="O116" s="38"/>
      <c r="P116" s="38"/>
      <c r="CF116" s="46"/>
      <c r="CG116" s="5" t="s">
        <v>155</v>
      </c>
    </row>
    <row r="117" spans="1:85" customFormat="1" ht="15" x14ac:dyDescent="0.25">
      <c r="A117" s="194" t="s">
        <v>156</v>
      </c>
      <c r="B117" s="195"/>
      <c r="C117" s="195"/>
      <c r="D117" s="195"/>
      <c r="E117" s="195"/>
      <c r="F117" s="195"/>
      <c r="G117" s="195"/>
      <c r="H117" s="195"/>
      <c r="I117" s="196"/>
      <c r="J117" s="37">
        <v>5260.3</v>
      </c>
      <c r="K117" s="38"/>
      <c r="L117" s="38"/>
      <c r="M117" s="38"/>
      <c r="N117" s="38"/>
      <c r="O117" s="38"/>
      <c r="P117" s="38"/>
      <c r="CF117" s="46"/>
      <c r="CG117" s="5" t="s">
        <v>156</v>
      </c>
    </row>
    <row r="118" spans="1:85" customFormat="1" ht="15" x14ac:dyDescent="0.25">
      <c r="A118" s="194" t="s">
        <v>157</v>
      </c>
      <c r="B118" s="195"/>
      <c r="C118" s="195"/>
      <c r="D118" s="195"/>
      <c r="E118" s="195"/>
      <c r="F118" s="195"/>
      <c r="G118" s="195"/>
      <c r="H118" s="195"/>
      <c r="I118" s="196"/>
      <c r="J118" s="39">
        <v>519.46</v>
      </c>
      <c r="K118" s="38"/>
      <c r="L118" s="38"/>
      <c r="M118" s="38"/>
      <c r="N118" s="38"/>
      <c r="O118" s="38"/>
      <c r="P118" s="38"/>
      <c r="CF118" s="46"/>
      <c r="CG118" s="5" t="s">
        <v>157</v>
      </c>
    </row>
    <row r="119" spans="1:85" customFormat="1" ht="15" x14ac:dyDescent="0.25">
      <c r="A119" s="194" t="s">
        <v>158</v>
      </c>
      <c r="B119" s="195"/>
      <c r="C119" s="195"/>
      <c r="D119" s="195"/>
      <c r="E119" s="195"/>
      <c r="F119" s="195"/>
      <c r="G119" s="195"/>
      <c r="H119" s="195"/>
      <c r="I119" s="196"/>
      <c r="J119" s="37">
        <v>5820.57</v>
      </c>
      <c r="K119" s="38"/>
      <c r="L119" s="38"/>
      <c r="M119" s="38"/>
      <c r="N119" s="38"/>
      <c r="O119" s="38"/>
      <c r="P119" s="38"/>
      <c r="CF119" s="46"/>
      <c r="CG119" s="5" t="s">
        <v>158</v>
      </c>
    </row>
    <row r="120" spans="1:85" customFormat="1" ht="15" x14ac:dyDescent="0.25">
      <c r="A120" s="194" t="s">
        <v>159</v>
      </c>
      <c r="B120" s="195"/>
      <c r="C120" s="195"/>
      <c r="D120" s="195"/>
      <c r="E120" s="195"/>
      <c r="F120" s="195"/>
      <c r="G120" s="195"/>
      <c r="H120" s="195"/>
      <c r="I120" s="196"/>
      <c r="J120" s="37">
        <v>231540.07</v>
      </c>
      <c r="K120" s="38"/>
      <c r="L120" s="38"/>
      <c r="M120" s="38"/>
      <c r="N120" s="38"/>
      <c r="O120" s="38"/>
      <c r="P120" s="38"/>
      <c r="CF120" s="46"/>
      <c r="CG120" s="5" t="s">
        <v>159</v>
      </c>
    </row>
    <row r="121" spans="1:85" customFormat="1" ht="15" x14ac:dyDescent="0.25">
      <c r="A121" s="194" t="s">
        <v>154</v>
      </c>
      <c r="B121" s="195"/>
      <c r="C121" s="195"/>
      <c r="D121" s="195"/>
      <c r="E121" s="195"/>
      <c r="F121" s="195"/>
      <c r="G121" s="195"/>
      <c r="H121" s="195"/>
      <c r="I121" s="196"/>
      <c r="J121" s="38"/>
      <c r="K121" s="38"/>
      <c r="L121" s="38"/>
      <c r="M121" s="38"/>
      <c r="N121" s="38"/>
      <c r="O121" s="38"/>
      <c r="P121" s="38"/>
      <c r="CF121" s="46"/>
      <c r="CG121" s="5" t="s">
        <v>154</v>
      </c>
    </row>
    <row r="122" spans="1:85" customFormat="1" ht="15" x14ac:dyDescent="0.25">
      <c r="A122" s="194" t="s">
        <v>160</v>
      </c>
      <c r="B122" s="195"/>
      <c r="C122" s="195"/>
      <c r="D122" s="195"/>
      <c r="E122" s="195"/>
      <c r="F122" s="195"/>
      <c r="G122" s="195"/>
      <c r="H122" s="195"/>
      <c r="I122" s="196"/>
      <c r="J122" s="37">
        <v>134333.87</v>
      </c>
      <c r="K122" s="38"/>
      <c r="L122" s="38"/>
      <c r="M122" s="38"/>
      <c r="N122" s="38"/>
      <c r="O122" s="38"/>
      <c r="P122" s="38"/>
      <c r="CF122" s="46"/>
      <c r="CG122" s="5" t="s">
        <v>160</v>
      </c>
    </row>
    <row r="123" spans="1:85" customFormat="1" ht="15" x14ac:dyDescent="0.25">
      <c r="A123" s="194" t="s">
        <v>161</v>
      </c>
      <c r="B123" s="195"/>
      <c r="C123" s="195"/>
      <c r="D123" s="195"/>
      <c r="E123" s="195"/>
      <c r="F123" s="195"/>
      <c r="G123" s="195"/>
      <c r="H123" s="195"/>
      <c r="I123" s="196"/>
      <c r="J123" s="37">
        <v>2710.3</v>
      </c>
      <c r="K123" s="38"/>
      <c r="L123" s="38"/>
      <c r="M123" s="38"/>
      <c r="N123" s="38"/>
      <c r="O123" s="38"/>
      <c r="P123" s="38"/>
      <c r="CF123" s="46"/>
      <c r="CG123" s="5" t="s">
        <v>161</v>
      </c>
    </row>
    <row r="124" spans="1:85" customFormat="1" ht="15" x14ac:dyDescent="0.25">
      <c r="A124" s="194" t="s">
        <v>162</v>
      </c>
      <c r="B124" s="195"/>
      <c r="C124" s="195"/>
      <c r="D124" s="195"/>
      <c r="E124" s="195"/>
      <c r="F124" s="195"/>
      <c r="G124" s="195"/>
      <c r="H124" s="195"/>
      <c r="I124" s="196"/>
      <c r="J124" s="39">
        <v>230.37</v>
      </c>
      <c r="K124" s="38"/>
      <c r="L124" s="38"/>
      <c r="M124" s="38"/>
      <c r="N124" s="38"/>
      <c r="O124" s="38"/>
      <c r="P124" s="38"/>
      <c r="CF124" s="46"/>
      <c r="CG124" s="5" t="s">
        <v>162</v>
      </c>
    </row>
    <row r="125" spans="1:85" customFormat="1" ht="15" x14ac:dyDescent="0.25">
      <c r="A125" s="194" t="s">
        <v>163</v>
      </c>
      <c r="B125" s="195"/>
      <c r="C125" s="195"/>
      <c r="D125" s="195"/>
      <c r="E125" s="195"/>
      <c r="F125" s="195"/>
      <c r="G125" s="195"/>
      <c r="H125" s="195"/>
      <c r="I125" s="196"/>
      <c r="J125" s="39">
        <v>70.56</v>
      </c>
      <c r="K125" s="38"/>
      <c r="L125" s="38"/>
      <c r="M125" s="38"/>
      <c r="N125" s="38"/>
      <c r="O125" s="38"/>
      <c r="P125" s="38"/>
      <c r="CF125" s="46"/>
      <c r="CG125" s="5" t="s">
        <v>163</v>
      </c>
    </row>
    <row r="126" spans="1:85" customFormat="1" ht="15" x14ac:dyDescent="0.25">
      <c r="A126" s="194" t="s">
        <v>164</v>
      </c>
      <c r="B126" s="195"/>
      <c r="C126" s="195"/>
      <c r="D126" s="195"/>
      <c r="E126" s="195"/>
      <c r="F126" s="195"/>
      <c r="G126" s="195"/>
      <c r="H126" s="195"/>
      <c r="I126" s="196"/>
      <c r="J126" s="37">
        <v>13456.43</v>
      </c>
      <c r="K126" s="38"/>
      <c r="L126" s="38"/>
      <c r="M126" s="38"/>
      <c r="N126" s="38"/>
      <c r="O126" s="38"/>
      <c r="P126" s="38"/>
      <c r="CF126" s="46"/>
      <c r="CG126" s="5" t="s">
        <v>164</v>
      </c>
    </row>
    <row r="127" spans="1:85" customFormat="1" ht="15" x14ac:dyDescent="0.25">
      <c r="A127" s="194" t="s">
        <v>165</v>
      </c>
      <c r="B127" s="195"/>
      <c r="C127" s="195"/>
      <c r="D127" s="195"/>
      <c r="E127" s="195"/>
      <c r="F127" s="195"/>
      <c r="G127" s="195"/>
      <c r="H127" s="195"/>
      <c r="I127" s="196"/>
      <c r="J127" s="37">
        <v>80738.539999999994</v>
      </c>
      <c r="K127" s="38"/>
      <c r="L127" s="38"/>
      <c r="M127" s="38"/>
      <c r="N127" s="38"/>
      <c r="O127" s="38"/>
      <c r="P127" s="38"/>
      <c r="CF127" s="46"/>
      <c r="CG127" s="5" t="s">
        <v>165</v>
      </c>
    </row>
    <row r="128" spans="1:85" customFormat="1" ht="15" x14ac:dyDescent="0.25">
      <c r="A128" s="194" t="s">
        <v>166</v>
      </c>
      <c r="B128" s="195"/>
      <c r="C128" s="195"/>
      <c r="D128" s="195"/>
      <c r="E128" s="195"/>
      <c r="F128" s="195"/>
      <c r="G128" s="195"/>
      <c r="H128" s="195"/>
      <c r="I128" s="196"/>
      <c r="J128" s="37">
        <v>212007.03</v>
      </c>
      <c r="K128" s="38"/>
      <c r="L128" s="38"/>
      <c r="M128" s="38"/>
      <c r="N128" s="38"/>
      <c r="O128" s="38"/>
      <c r="P128" s="38"/>
      <c r="CF128" s="46"/>
      <c r="CG128" s="5" t="s">
        <v>166</v>
      </c>
    </row>
    <row r="129" spans="1:86" customFormat="1" ht="15" x14ac:dyDescent="0.25">
      <c r="A129" s="194" t="s">
        <v>154</v>
      </c>
      <c r="B129" s="195"/>
      <c r="C129" s="195"/>
      <c r="D129" s="195"/>
      <c r="E129" s="195"/>
      <c r="F129" s="195"/>
      <c r="G129" s="195"/>
      <c r="H129" s="195"/>
      <c r="I129" s="196"/>
      <c r="J129" s="38"/>
      <c r="K129" s="38"/>
      <c r="L129" s="38"/>
      <c r="M129" s="38"/>
      <c r="N129" s="38"/>
      <c r="O129" s="38"/>
      <c r="P129" s="38"/>
      <c r="CF129" s="46"/>
      <c r="CG129" s="5" t="s">
        <v>154</v>
      </c>
    </row>
    <row r="130" spans="1:86" customFormat="1" ht="15" x14ac:dyDescent="0.25">
      <c r="A130" s="194" t="s">
        <v>160</v>
      </c>
      <c r="B130" s="195"/>
      <c r="C130" s="195"/>
      <c r="D130" s="195"/>
      <c r="E130" s="195"/>
      <c r="F130" s="195"/>
      <c r="G130" s="195"/>
      <c r="H130" s="195"/>
      <c r="I130" s="196"/>
      <c r="J130" s="37">
        <v>126236.99</v>
      </c>
      <c r="K130" s="38"/>
      <c r="L130" s="38"/>
      <c r="M130" s="38"/>
      <c r="N130" s="38"/>
      <c r="O130" s="38"/>
      <c r="P130" s="38"/>
      <c r="CF130" s="46"/>
      <c r="CG130" s="5" t="s">
        <v>160</v>
      </c>
    </row>
    <row r="131" spans="1:86" customFormat="1" ht="15" x14ac:dyDescent="0.25">
      <c r="A131" s="194" t="s">
        <v>161</v>
      </c>
      <c r="B131" s="195"/>
      <c r="C131" s="195"/>
      <c r="D131" s="195"/>
      <c r="E131" s="195"/>
      <c r="F131" s="195"/>
      <c r="G131" s="195"/>
      <c r="H131" s="195"/>
      <c r="I131" s="196"/>
      <c r="J131" s="37">
        <v>2550</v>
      </c>
      <c r="K131" s="38"/>
      <c r="L131" s="38"/>
      <c r="M131" s="38"/>
      <c r="N131" s="38"/>
      <c r="O131" s="38"/>
      <c r="P131" s="38"/>
      <c r="CF131" s="46"/>
      <c r="CG131" s="5" t="s">
        <v>161</v>
      </c>
    </row>
    <row r="132" spans="1:86" customFormat="1" ht="15" x14ac:dyDescent="0.25">
      <c r="A132" s="194" t="s">
        <v>162</v>
      </c>
      <c r="B132" s="195"/>
      <c r="C132" s="195"/>
      <c r="D132" s="195"/>
      <c r="E132" s="195"/>
      <c r="F132" s="195"/>
      <c r="G132" s="195"/>
      <c r="H132" s="195"/>
      <c r="I132" s="196"/>
      <c r="J132" s="39">
        <v>289.08999999999997</v>
      </c>
      <c r="K132" s="38"/>
      <c r="L132" s="38"/>
      <c r="M132" s="38"/>
      <c r="N132" s="38"/>
      <c r="O132" s="38"/>
      <c r="P132" s="38"/>
      <c r="CF132" s="46"/>
      <c r="CG132" s="5" t="s">
        <v>162</v>
      </c>
    </row>
    <row r="133" spans="1:86" customFormat="1" ht="15" x14ac:dyDescent="0.25">
      <c r="A133" s="194" t="s">
        <v>163</v>
      </c>
      <c r="B133" s="195"/>
      <c r="C133" s="195"/>
      <c r="D133" s="195"/>
      <c r="E133" s="195"/>
      <c r="F133" s="195"/>
      <c r="G133" s="195"/>
      <c r="H133" s="195"/>
      <c r="I133" s="196"/>
      <c r="J133" s="37">
        <v>5750.01</v>
      </c>
      <c r="K133" s="38"/>
      <c r="L133" s="38"/>
      <c r="M133" s="38"/>
      <c r="N133" s="38"/>
      <c r="O133" s="38"/>
      <c r="P133" s="38"/>
      <c r="CF133" s="46"/>
      <c r="CG133" s="5" t="s">
        <v>163</v>
      </c>
    </row>
    <row r="134" spans="1:86" customFormat="1" ht="15" x14ac:dyDescent="0.25">
      <c r="A134" s="194" t="s">
        <v>164</v>
      </c>
      <c r="B134" s="195"/>
      <c r="C134" s="195"/>
      <c r="D134" s="195"/>
      <c r="E134" s="195"/>
      <c r="F134" s="195"/>
      <c r="G134" s="195"/>
      <c r="H134" s="195"/>
      <c r="I134" s="196"/>
      <c r="J134" s="37">
        <v>12652.62</v>
      </c>
      <c r="K134" s="38"/>
      <c r="L134" s="38"/>
      <c r="M134" s="38"/>
      <c r="N134" s="38"/>
      <c r="O134" s="38"/>
      <c r="P134" s="38"/>
      <c r="CF134" s="46"/>
      <c r="CG134" s="5" t="s">
        <v>164</v>
      </c>
    </row>
    <row r="135" spans="1:86" customFormat="1" ht="15" x14ac:dyDescent="0.25">
      <c r="A135" s="194" t="s">
        <v>165</v>
      </c>
      <c r="B135" s="195"/>
      <c r="C135" s="195"/>
      <c r="D135" s="195"/>
      <c r="E135" s="195"/>
      <c r="F135" s="195"/>
      <c r="G135" s="195"/>
      <c r="H135" s="195"/>
      <c r="I135" s="196"/>
      <c r="J135" s="37">
        <v>64528.32</v>
      </c>
      <c r="K135" s="38"/>
      <c r="L135" s="38"/>
      <c r="M135" s="38"/>
      <c r="N135" s="38"/>
      <c r="O135" s="38"/>
      <c r="P135" s="38"/>
      <c r="CF135" s="46"/>
      <c r="CG135" s="5" t="s">
        <v>165</v>
      </c>
    </row>
    <row r="136" spans="1:86" customFormat="1" ht="15" x14ac:dyDescent="0.25">
      <c r="A136" s="194" t="s">
        <v>281</v>
      </c>
      <c r="B136" s="195"/>
      <c r="C136" s="195"/>
      <c r="D136" s="195"/>
      <c r="E136" s="195"/>
      <c r="F136" s="195"/>
      <c r="G136" s="195"/>
      <c r="H136" s="195"/>
      <c r="I136" s="196"/>
      <c r="J136" s="37">
        <v>3545427.72</v>
      </c>
      <c r="K136" s="38"/>
      <c r="L136" s="38"/>
      <c r="M136" s="38"/>
      <c r="N136" s="38"/>
      <c r="O136" s="38"/>
      <c r="P136" s="38"/>
      <c r="CF136" s="46"/>
      <c r="CG136" s="5" t="s">
        <v>281</v>
      </c>
    </row>
    <row r="137" spans="1:86" customFormat="1" ht="15" x14ac:dyDescent="0.25">
      <c r="A137" s="194" t="s">
        <v>167</v>
      </c>
      <c r="B137" s="195"/>
      <c r="C137" s="195"/>
      <c r="D137" s="195"/>
      <c r="E137" s="195"/>
      <c r="F137" s="195"/>
      <c r="G137" s="195"/>
      <c r="H137" s="195"/>
      <c r="I137" s="196"/>
      <c r="J137" s="37">
        <v>261090.32</v>
      </c>
      <c r="K137" s="38"/>
      <c r="L137" s="38"/>
      <c r="M137" s="38"/>
      <c r="N137" s="38"/>
      <c r="O137" s="38"/>
      <c r="P137" s="38"/>
      <c r="CF137" s="46"/>
      <c r="CG137" s="5" t="s">
        <v>167</v>
      </c>
    </row>
    <row r="138" spans="1:86" customFormat="1" ht="15" x14ac:dyDescent="0.25">
      <c r="A138" s="194" t="s">
        <v>168</v>
      </c>
      <c r="B138" s="195"/>
      <c r="C138" s="195"/>
      <c r="D138" s="195"/>
      <c r="E138" s="195"/>
      <c r="F138" s="195"/>
      <c r="G138" s="195"/>
      <c r="H138" s="195"/>
      <c r="I138" s="196"/>
      <c r="J138" s="37">
        <v>26109.05</v>
      </c>
      <c r="K138" s="38"/>
      <c r="L138" s="38"/>
      <c r="M138" s="38"/>
      <c r="N138" s="38"/>
      <c r="O138" s="38"/>
      <c r="P138" s="38"/>
      <c r="CF138" s="46"/>
      <c r="CG138" s="5" t="s">
        <v>168</v>
      </c>
    </row>
    <row r="139" spans="1:86" customFormat="1" ht="15" x14ac:dyDescent="0.25">
      <c r="A139" s="194" t="s">
        <v>169</v>
      </c>
      <c r="B139" s="195"/>
      <c r="C139" s="195"/>
      <c r="D139" s="195"/>
      <c r="E139" s="195"/>
      <c r="F139" s="195"/>
      <c r="G139" s="195"/>
      <c r="H139" s="195"/>
      <c r="I139" s="196"/>
      <c r="J139" s="37">
        <v>145266.85999999999</v>
      </c>
      <c r="K139" s="38"/>
      <c r="L139" s="38"/>
      <c r="M139" s="38"/>
      <c r="N139" s="38"/>
      <c r="O139" s="38"/>
      <c r="P139" s="38"/>
      <c r="CF139" s="46"/>
      <c r="CG139" s="5" t="s">
        <v>169</v>
      </c>
    </row>
    <row r="140" spans="1:86" customFormat="1" ht="15" x14ac:dyDescent="0.25">
      <c r="A140" s="198" t="s">
        <v>170</v>
      </c>
      <c r="B140" s="199"/>
      <c r="C140" s="199"/>
      <c r="D140" s="199"/>
      <c r="E140" s="199"/>
      <c r="F140" s="199"/>
      <c r="G140" s="199"/>
      <c r="H140" s="199"/>
      <c r="I140" s="200"/>
      <c r="J140" s="47">
        <v>3988974.82</v>
      </c>
      <c r="K140" s="45"/>
      <c r="L140" s="45"/>
      <c r="M140" s="45"/>
      <c r="N140" s="45"/>
      <c r="O140" s="64">
        <v>310.88</v>
      </c>
      <c r="P140" s="65">
        <v>0.50463619999999998</v>
      </c>
      <c r="CF140" s="46"/>
      <c r="CH140" s="46" t="s">
        <v>170</v>
      </c>
    </row>
    <row r="141" spans="1:86" customFormat="1" ht="15" x14ac:dyDescent="0.25">
      <c r="A141" s="194" t="s">
        <v>171</v>
      </c>
      <c r="B141" s="195"/>
      <c r="C141" s="195"/>
      <c r="D141" s="195"/>
      <c r="E141" s="195"/>
      <c r="F141" s="195"/>
      <c r="G141" s="195"/>
      <c r="H141" s="195"/>
      <c r="I141" s="196"/>
      <c r="J141" s="38"/>
      <c r="K141" s="38"/>
      <c r="L141" s="38"/>
      <c r="M141" s="38"/>
      <c r="N141" s="38"/>
      <c r="O141" s="38"/>
      <c r="P141" s="38"/>
      <c r="CF141" s="46"/>
      <c r="CG141" s="5" t="s">
        <v>171</v>
      </c>
      <c r="CH141" s="46"/>
    </row>
    <row r="142" spans="1:86" customFormat="1" ht="15" x14ac:dyDescent="0.25">
      <c r="A142" s="194" t="s">
        <v>283</v>
      </c>
      <c r="B142" s="195"/>
      <c r="C142" s="195"/>
      <c r="D142" s="195"/>
      <c r="E142" s="195"/>
      <c r="F142" s="195"/>
      <c r="G142" s="195"/>
      <c r="H142" s="195"/>
      <c r="I142" s="196"/>
      <c r="J142" s="37">
        <v>3545427.72</v>
      </c>
      <c r="K142" s="38"/>
      <c r="L142" s="38"/>
      <c r="M142" s="38"/>
      <c r="N142" s="38"/>
      <c r="O142" s="38"/>
      <c r="P142" s="38"/>
      <c r="CF142" s="46"/>
      <c r="CG142" s="5" t="s">
        <v>283</v>
      </c>
      <c r="CH142" s="46"/>
    </row>
    <row r="143" spans="1:86" customFormat="1" ht="15" x14ac:dyDescent="0.25">
      <c r="A143" s="194" t="s">
        <v>172</v>
      </c>
      <c r="B143" s="195"/>
      <c r="C143" s="195"/>
      <c r="D143" s="195"/>
      <c r="E143" s="195"/>
      <c r="F143" s="195"/>
      <c r="G143" s="195"/>
      <c r="H143" s="195"/>
      <c r="I143" s="196"/>
      <c r="J143" s="38"/>
      <c r="K143" s="38"/>
      <c r="L143" s="38"/>
      <c r="M143" s="38"/>
      <c r="N143" s="38"/>
      <c r="O143" s="38"/>
      <c r="P143" s="38"/>
      <c r="CF143" s="46"/>
      <c r="CG143" s="5" t="s">
        <v>172</v>
      </c>
      <c r="CH143" s="46"/>
    </row>
    <row r="144" spans="1:86" customFormat="1" ht="15" x14ac:dyDescent="0.25">
      <c r="A144" s="194" t="s">
        <v>173</v>
      </c>
      <c r="B144" s="195"/>
      <c r="C144" s="195"/>
      <c r="D144" s="195"/>
      <c r="E144" s="195"/>
      <c r="F144" s="195"/>
      <c r="G144" s="195"/>
      <c r="H144" s="195"/>
      <c r="I144" s="196"/>
      <c r="J144" s="38"/>
      <c r="K144" s="38"/>
      <c r="L144" s="38"/>
      <c r="M144" s="38"/>
      <c r="N144" s="38"/>
      <c r="O144" s="38"/>
      <c r="P144" s="38"/>
      <c r="CF144" s="46"/>
      <c r="CG144" s="5" t="s">
        <v>173</v>
      </c>
      <c r="CH144" s="46"/>
    </row>
    <row r="145" spans="1:86" customFormat="1" ht="3" customHeight="1" x14ac:dyDescent="0.25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50"/>
      <c r="M145" s="50"/>
      <c r="N145" s="50"/>
      <c r="O145" s="51"/>
      <c r="P145" s="51"/>
    </row>
    <row r="146" spans="1:86" customFormat="1" ht="53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86" s="17" customFormat="1" ht="12.75" customHeight="1" x14ac:dyDescent="0.25">
      <c r="A147" s="220" t="s">
        <v>174</v>
      </c>
      <c r="B147" s="220"/>
      <c r="C147" s="220"/>
      <c r="D147" s="220"/>
      <c r="E147" s="220"/>
      <c r="F147" s="220"/>
      <c r="G147" s="220"/>
      <c r="H147" s="220"/>
      <c r="I147" s="220"/>
      <c r="J147" s="220"/>
      <c r="K147" s="220"/>
      <c r="L147" s="220"/>
      <c r="M147" s="220"/>
      <c r="N147" s="220"/>
      <c r="O147" s="220"/>
      <c r="P147" s="220"/>
      <c r="Q147" s="52"/>
      <c r="R147"/>
      <c r="S147"/>
      <c r="T147" s="53"/>
      <c r="U147" s="53"/>
      <c r="V147" s="53"/>
      <c r="W147" s="53"/>
      <c r="X147" s="53"/>
      <c r="Y147" s="53"/>
      <c r="Z147" s="53"/>
      <c r="AA147" s="53"/>
      <c r="AB147" s="53"/>
      <c r="AC147" s="54"/>
      <c r="AD147" s="54"/>
      <c r="AE147" s="54"/>
      <c r="AF147" s="54"/>
      <c r="AG147" s="54"/>
      <c r="AH147" s="54"/>
      <c r="AI147" s="54"/>
      <c r="AJ147" s="54"/>
      <c r="AK147" s="54"/>
      <c r="AL147" s="54"/>
      <c r="AM147" s="54"/>
      <c r="AN147" s="54"/>
      <c r="AO147" s="54"/>
      <c r="AP147" s="54"/>
      <c r="AQ147" s="54"/>
      <c r="AR147" s="54"/>
      <c r="AS147" s="54"/>
      <c r="AT147" s="54"/>
      <c r="AU147" s="54"/>
      <c r="AV147" s="54"/>
      <c r="AW147" s="54"/>
      <c r="AX147" s="54"/>
      <c r="AY147" s="54"/>
      <c r="AZ147" s="54"/>
      <c r="BA147" s="54"/>
      <c r="BB147" s="54"/>
      <c r="BC147" s="54"/>
      <c r="BD147" s="54"/>
      <c r="BE147" s="54"/>
      <c r="BF147" s="54"/>
      <c r="BG147" s="54"/>
      <c r="BH147" s="54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55"/>
      <c r="CA147" s="55"/>
      <c r="CB147" s="53"/>
      <c r="CC147" s="53"/>
      <c r="CD147" s="53"/>
      <c r="CE147" s="53"/>
      <c r="CF147" s="53"/>
      <c r="CG147" s="53"/>
      <c r="CH147" s="53"/>
    </row>
    <row r="148" spans="1:86" s="17" customFormat="1" ht="12.75" customHeight="1" x14ac:dyDescent="0.25">
      <c r="A148" s="221" t="s">
        <v>175</v>
      </c>
      <c r="B148" s="221"/>
      <c r="C148" s="221"/>
      <c r="D148" s="221"/>
      <c r="E148" s="221"/>
      <c r="F148" s="221"/>
      <c r="G148" s="221"/>
      <c r="H148" s="221"/>
      <c r="I148" s="221"/>
      <c r="J148" s="221"/>
      <c r="K148" s="221"/>
      <c r="L148" s="221"/>
      <c r="M148" s="221"/>
      <c r="N148" s="221"/>
      <c r="O148" s="221"/>
      <c r="P148" s="221"/>
      <c r="Q148" s="56"/>
      <c r="R148"/>
      <c r="S148"/>
      <c r="T148" s="53"/>
      <c r="U148" s="53"/>
      <c r="V148" s="53"/>
      <c r="W148" s="53"/>
      <c r="X148" s="53"/>
      <c r="Y148" s="53"/>
      <c r="Z148" s="53"/>
      <c r="AA148" s="53"/>
      <c r="AB148" s="53"/>
      <c r="AC148" s="54"/>
      <c r="AD148" s="54"/>
      <c r="AE148" s="54"/>
      <c r="AF148" s="54"/>
      <c r="AG148" s="54"/>
      <c r="AH148" s="54"/>
      <c r="AI148" s="54"/>
      <c r="AJ148" s="54"/>
      <c r="AK148" s="54"/>
      <c r="AL148" s="54"/>
      <c r="AM148" s="54"/>
      <c r="AN148" s="54"/>
      <c r="AO148" s="54"/>
      <c r="AP148" s="54"/>
      <c r="AQ148" s="54"/>
      <c r="AR148" s="54"/>
      <c r="AS148" s="54"/>
      <c r="AT148" s="54"/>
      <c r="AU148" s="54"/>
      <c r="AV148" s="54"/>
      <c r="AW148" s="54"/>
      <c r="AX148" s="54"/>
      <c r="AY148" s="54"/>
      <c r="AZ148" s="54"/>
      <c r="BA148" s="54"/>
      <c r="BB148" s="54"/>
      <c r="BC148" s="54"/>
      <c r="BD148" s="54"/>
      <c r="BE148" s="54"/>
      <c r="BF148" s="54"/>
      <c r="BG148" s="54"/>
      <c r="BH148" s="54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55"/>
      <c r="CA148" s="55"/>
      <c r="CB148" s="53"/>
      <c r="CC148" s="53"/>
      <c r="CD148" s="53"/>
      <c r="CE148" s="53"/>
      <c r="CF148" s="53"/>
      <c r="CG148" s="53"/>
      <c r="CH148" s="53"/>
    </row>
    <row r="149" spans="1:86" s="17" customFormat="1" ht="13.5" customHeight="1" x14ac:dyDescent="0.25">
      <c r="A149" s="14"/>
      <c r="B149" s="14"/>
      <c r="C149" s="14"/>
      <c r="D149" s="14"/>
      <c r="E149" s="14"/>
      <c r="F149" s="14"/>
      <c r="G149" s="14"/>
      <c r="H149" s="57"/>
      <c r="I149" s="10"/>
      <c r="J149" s="10"/>
      <c r="K149" s="10"/>
      <c r="L149" s="14"/>
      <c r="M149" s="14"/>
      <c r="N149" s="14"/>
      <c r="O149" s="14"/>
      <c r="P149" s="14"/>
      <c r="Q149"/>
      <c r="R149"/>
      <c r="S149"/>
      <c r="T149" s="53"/>
      <c r="U149" s="53"/>
      <c r="V149" s="53"/>
      <c r="W149" s="53"/>
      <c r="X149" s="53"/>
      <c r="Y149" s="53"/>
      <c r="Z149" s="53"/>
      <c r="AA149" s="53"/>
      <c r="AB149" s="53"/>
      <c r="AC149" s="54"/>
      <c r="AD149" s="54"/>
      <c r="AE149" s="54"/>
      <c r="AF149" s="54"/>
      <c r="AG149" s="54"/>
      <c r="AH149" s="54"/>
      <c r="AI149" s="54"/>
      <c r="AJ149" s="54"/>
      <c r="AK149" s="54"/>
      <c r="AL149" s="54"/>
      <c r="AM149" s="54"/>
      <c r="AN149" s="54"/>
      <c r="AO149" s="54"/>
      <c r="AP149" s="54"/>
      <c r="AQ149" s="54"/>
      <c r="AR149" s="54"/>
      <c r="AS149" s="54"/>
      <c r="AT149" s="54"/>
      <c r="AU149" s="54"/>
      <c r="AV149" s="54"/>
      <c r="AW149" s="54"/>
      <c r="AX149" s="54"/>
      <c r="AY149" s="54"/>
      <c r="AZ149" s="54"/>
      <c r="BA149" s="54"/>
      <c r="BB149" s="54"/>
      <c r="BC149" s="54"/>
      <c r="BD149" s="54"/>
      <c r="BE149" s="54"/>
      <c r="BF149" s="54"/>
      <c r="BG149" s="54"/>
      <c r="BH149" s="54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55"/>
      <c r="CA149" s="55"/>
      <c r="CB149" s="53"/>
      <c r="CC149" s="53"/>
      <c r="CD149" s="53"/>
      <c r="CE149" s="53"/>
      <c r="CF149" s="53"/>
      <c r="CG149" s="53"/>
      <c r="CH149" s="53"/>
    </row>
    <row r="150" spans="1:86" s="17" customFormat="1" ht="12.75" customHeight="1" x14ac:dyDescent="0.25">
      <c r="A150" s="220" t="s">
        <v>176</v>
      </c>
      <c r="B150" s="220"/>
      <c r="C150" s="220"/>
      <c r="D150" s="220"/>
      <c r="E150" s="220"/>
      <c r="F150" s="220"/>
      <c r="G150" s="220"/>
      <c r="H150" s="220"/>
      <c r="I150" s="220"/>
      <c r="J150" s="220"/>
      <c r="K150" s="220"/>
      <c r="L150" s="220"/>
      <c r="M150" s="220"/>
      <c r="N150" s="220"/>
      <c r="O150" s="220"/>
      <c r="P150" s="220"/>
      <c r="Q150" s="52"/>
      <c r="R150"/>
      <c r="S150"/>
      <c r="T150" s="53"/>
      <c r="U150" s="53"/>
      <c r="V150" s="53"/>
      <c r="W150" s="53"/>
      <c r="X150" s="53"/>
      <c r="Y150" s="53"/>
      <c r="Z150" s="53"/>
      <c r="AA150" s="53"/>
      <c r="AB150" s="53"/>
      <c r="AC150" s="54"/>
      <c r="AD150" s="54"/>
      <c r="AE150" s="54"/>
      <c r="AF150" s="54"/>
      <c r="AG150" s="54"/>
      <c r="AH150" s="54"/>
      <c r="AI150" s="54"/>
      <c r="AJ150" s="54"/>
      <c r="AK150" s="54"/>
      <c r="AL150" s="54"/>
      <c r="AM150" s="54"/>
      <c r="AN150" s="54"/>
      <c r="AO150" s="54"/>
      <c r="AP150" s="54"/>
      <c r="AQ150" s="54"/>
      <c r="AR150" s="54"/>
      <c r="AS150" s="54"/>
      <c r="AT150" s="54"/>
      <c r="AU150" s="54"/>
      <c r="AV150" s="54"/>
      <c r="AW150" s="54"/>
      <c r="AX150" s="54"/>
      <c r="AY150" s="54"/>
      <c r="AZ150" s="54"/>
      <c r="BA150" s="54"/>
      <c r="BB150" s="54"/>
      <c r="BC150" s="54"/>
      <c r="BD150" s="54"/>
      <c r="BE150" s="54"/>
      <c r="BF150" s="54"/>
      <c r="BG150" s="54"/>
      <c r="BH150" s="54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55"/>
      <c r="CA150" s="55"/>
      <c r="CB150" s="53"/>
      <c r="CC150" s="53"/>
      <c r="CD150" s="53"/>
      <c r="CE150" s="53"/>
      <c r="CF150" s="53"/>
      <c r="CG150" s="53"/>
      <c r="CH150" s="53"/>
    </row>
    <row r="151" spans="1:86" s="17" customFormat="1" ht="12.75" customHeight="1" x14ac:dyDescent="0.25">
      <c r="A151" s="221" t="s">
        <v>175</v>
      </c>
      <c r="B151" s="221"/>
      <c r="C151" s="221"/>
      <c r="D151" s="221"/>
      <c r="E151" s="221"/>
      <c r="F151" s="221"/>
      <c r="G151" s="221"/>
      <c r="H151" s="221"/>
      <c r="I151" s="221"/>
      <c r="J151" s="221"/>
      <c r="K151" s="221"/>
      <c r="L151" s="221"/>
      <c r="M151" s="221"/>
      <c r="N151" s="221"/>
      <c r="O151" s="221"/>
      <c r="P151" s="221"/>
      <c r="Q151" s="56"/>
      <c r="R151"/>
      <c r="S151"/>
      <c r="T151" s="53"/>
      <c r="U151" s="53"/>
      <c r="V151" s="53"/>
      <c r="W151" s="53"/>
      <c r="X151" s="53"/>
      <c r="Y151" s="53"/>
      <c r="Z151" s="53"/>
      <c r="AA151" s="53"/>
      <c r="AB151" s="53"/>
      <c r="AC151" s="54"/>
      <c r="AD151" s="54"/>
      <c r="AE151" s="54"/>
      <c r="AF151" s="54"/>
      <c r="AG151" s="54"/>
      <c r="AH151" s="54"/>
      <c r="AI151" s="54"/>
      <c r="AJ151" s="54"/>
      <c r="AK151" s="54"/>
      <c r="AL151" s="54"/>
      <c r="AM151" s="54"/>
      <c r="AN151" s="54"/>
      <c r="AO151" s="54"/>
      <c r="AP151" s="54"/>
      <c r="AQ151" s="54"/>
      <c r="AR151" s="54"/>
      <c r="AS151" s="54"/>
      <c r="AT151" s="54"/>
      <c r="AU151" s="54"/>
      <c r="AV151" s="54"/>
      <c r="AW151" s="54"/>
      <c r="AX151" s="54"/>
      <c r="AY151" s="54"/>
      <c r="AZ151" s="54"/>
      <c r="BA151" s="54"/>
      <c r="BB151" s="54"/>
      <c r="BC151" s="54"/>
      <c r="BD151" s="54"/>
      <c r="BE151" s="54"/>
      <c r="BF151" s="54"/>
      <c r="BG151" s="54"/>
      <c r="BH151" s="54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55"/>
      <c r="CA151" s="55"/>
      <c r="CB151" s="53"/>
      <c r="CC151" s="53"/>
      <c r="CD151" s="53"/>
      <c r="CE151" s="53"/>
      <c r="CF151" s="53"/>
      <c r="CG151" s="53"/>
      <c r="CH151" s="53"/>
    </row>
    <row r="152" spans="1:86" s="17" customFormat="1" ht="13.5" customHeight="1" x14ac:dyDescent="0.25">
      <c r="A152" s="14"/>
      <c r="B152" s="14"/>
      <c r="C152" s="14"/>
      <c r="D152" s="14"/>
      <c r="E152" s="14"/>
      <c r="F152" s="14"/>
      <c r="G152" s="14"/>
      <c r="H152" s="57"/>
      <c r="I152" s="10"/>
      <c r="J152" s="10"/>
      <c r="K152" s="10"/>
      <c r="L152" s="14"/>
      <c r="M152" s="14"/>
      <c r="N152" s="14"/>
      <c r="O152" s="14"/>
      <c r="P152" s="14"/>
      <c r="Q152"/>
      <c r="R152"/>
      <c r="S152"/>
      <c r="T152" s="53"/>
      <c r="U152" s="53"/>
      <c r="V152" s="53"/>
      <c r="W152" s="53"/>
      <c r="X152" s="53"/>
      <c r="Y152" s="53"/>
      <c r="Z152" s="53"/>
      <c r="AA152" s="53"/>
      <c r="AB152" s="53"/>
      <c r="AC152" s="54"/>
      <c r="AD152" s="54"/>
      <c r="AE152" s="54"/>
      <c r="AF152" s="54"/>
      <c r="AG152" s="54"/>
      <c r="AH152" s="54"/>
      <c r="AI152" s="54"/>
      <c r="AJ152" s="54"/>
      <c r="AK152" s="54"/>
      <c r="AL152" s="54"/>
      <c r="AM152" s="54"/>
      <c r="AN152" s="54"/>
      <c r="AO152" s="54"/>
      <c r="AP152" s="54"/>
      <c r="AQ152" s="54"/>
      <c r="AR152" s="54"/>
      <c r="AS152" s="54"/>
      <c r="AT152" s="54"/>
      <c r="AU152" s="54"/>
      <c r="AV152" s="54"/>
      <c r="AW152" s="54"/>
      <c r="AX152" s="54"/>
      <c r="AY152" s="54"/>
      <c r="AZ152" s="54"/>
      <c r="BA152" s="54"/>
      <c r="BB152" s="54"/>
      <c r="BC152" s="54"/>
      <c r="BD152" s="54"/>
      <c r="BE152" s="54"/>
      <c r="BF152" s="54"/>
      <c r="BG152" s="54"/>
      <c r="BH152" s="54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55"/>
      <c r="CA152" s="55"/>
      <c r="CB152" s="53"/>
      <c r="CC152" s="53"/>
      <c r="CD152" s="53"/>
      <c r="CE152" s="53"/>
      <c r="CF152" s="53"/>
      <c r="CG152" s="53"/>
      <c r="CH152" s="53"/>
    </row>
    <row r="153" spans="1:86" customFormat="1" ht="15" x14ac:dyDescent="0.25">
      <c r="A153" s="1"/>
      <c r="B153" s="1"/>
      <c r="C153" s="1"/>
      <c r="D153" s="1"/>
      <c r="E153" s="1"/>
      <c r="F153" s="1"/>
      <c r="G153" s="1"/>
      <c r="H153" s="14"/>
      <c r="I153" s="197"/>
      <c r="J153" s="197"/>
      <c r="K153" s="197"/>
      <c r="L153" s="1"/>
      <c r="M153" s="1"/>
      <c r="N153" s="1"/>
      <c r="O153" s="1"/>
      <c r="P153" s="1"/>
    </row>
    <row r="154" spans="1:86" customFormat="1" ht="1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86" customFormat="1" ht="1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</sheetData>
  <mergeCells count="149">
    <mergeCell ref="A8:P8"/>
    <mergeCell ref="A9:P9"/>
    <mergeCell ref="A11:P11"/>
    <mergeCell ref="A12:P12"/>
    <mergeCell ref="A13:P13"/>
    <mergeCell ref="A14:P14"/>
    <mergeCell ref="A2:C2"/>
    <mergeCell ref="M2:P2"/>
    <mergeCell ref="A3:D3"/>
    <mergeCell ref="L3:P3"/>
    <mergeCell ref="A4:D4"/>
    <mergeCell ref="L4:P4"/>
    <mergeCell ref="G26:G27"/>
    <mergeCell ref="H26:H27"/>
    <mergeCell ref="I26:I27"/>
    <mergeCell ref="J26:J27"/>
    <mergeCell ref="K26:N26"/>
    <mergeCell ref="C28:E28"/>
    <mergeCell ref="C15:G15"/>
    <mergeCell ref="E23:P23"/>
    <mergeCell ref="A25:A27"/>
    <mergeCell ref="B25:B27"/>
    <mergeCell ref="C25:E27"/>
    <mergeCell ref="F25:F27"/>
    <mergeCell ref="G25:H25"/>
    <mergeCell ref="I25:N25"/>
    <mergeCell ref="O25:O27"/>
    <mergeCell ref="P25:P27"/>
    <mergeCell ref="C35:E35"/>
    <mergeCell ref="A36:P36"/>
    <mergeCell ref="C37:E37"/>
    <mergeCell ref="C38:E38"/>
    <mergeCell ref="A39:I39"/>
    <mergeCell ref="A40:I40"/>
    <mergeCell ref="A29:P29"/>
    <mergeCell ref="A30:P30"/>
    <mergeCell ref="C31:E31"/>
    <mergeCell ref="C32:E32"/>
    <mergeCell ref="A33:P33"/>
    <mergeCell ref="C34:E34"/>
    <mergeCell ref="A47:I47"/>
    <mergeCell ref="A48:I48"/>
    <mergeCell ref="A49:I49"/>
    <mergeCell ref="A50:I50"/>
    <mergeCell ref="A51:I51"/>
    <mergeCell ref="A52:I52"/>
    <mergeCell ref="A41:I41"/>
    <mergeCell ref="A42:I42"/>
    <mergeCell ref="A43:I43"/>
    <mergeCell ref="A44:I44"/>
    <mergeCell ref="A45:I45"/>
    <mergeCell ref="A46:I46"/>
    <mergeCell ref="A59:I59"/>
    <mergeCell ref="A60:I60"/>
    <mergeCell ref="A61:I61"/>
    <mergeCell ref="A62:I62"/>
    <mergeCell ref="A63:I63"/>
    <mergeCell ref="A64:I64"/>
    <mergeCell ref="A53:I53"/>
    <mergeCell ref="A54:I54"/>
    <mergeCell ref="A55:I55"/>
    <mergeCell ref="A56:I56"/>
    <mergeCell ref="A57:I57"/>
    <mergeCell ref="A58:I58"/>
    <mergeCell ref="C71:E71"/>
    <mergeCell ref="C72:E72"/>
    <mergeCell ref="C73:E73"/>
    <mergeCell ref="A74:P74"/>
    <mergeCell ref="C75:E75"/>
    <mergeCell ref="C76:E76"/>
    <mergeCell ref="A65:I65"/>
    <mergeCell ref="A66:I66"/>
    <mergeCell ref="A67:I67"/>
    <mergeCell ref="A68:P68"/>
    <mergeCell ref="A69:P69"/>
    <mergeCell ref="C70:E70"/>
    <mergeCell ref="A83:I83"/>
    <mergeCell ref="A84:I84"/>
    <mergeCell ref="A85:I85"/>
    <mergeCell ref="A86:I86"/>
    <mergeCell ref="A87:I87"/>
    <mergeCell ref="A88:I88"/>
    <mergeCell ref="C77:E77"/>
    <mergeCell ref="C78:E78"/>
    <mergeCell ref="C79:E79"/>
    <mergeCell ref="C80:E80"/>
    <mergeCell ref="A81:I81"/>
    <mergeCell ref="A82:I82"/>
    <mergeCell ref="A95:I95"/>
    <mergeCell ref="A96:I96"/>
    <mergeCell ref="A97:I97"/>
    <mergeCell ref="A98:I98"/>
    <mergeCell ref="A99:I99"/>
    <mergeCell ref="A100:I100"/>
    <mergeCell ref="A89:I89"/>
    <mergeCell ref="A90:I90"/>
    <mergeCell ref="A91:I91"/>
    <mergeCell ref="A92:I92"/>
    <mergeCell ref="A93:I93"/>
    <mergeCell ref="A94:I94"/>
    <mergeCell ref="A107:I107"/>
    <mergeCell ref="A108:I108"/>
    <mergeCell ref="A109:I109"/>
    <mergeCell ref="A110:I110"/>
    <mergeCell ref="A111:I111"/>
    <mergeCell ref="A112:I112"/>
    <mergeCell ref="A101:I101"/>
    <mergeCell ref="A102:I102"/>
    <mergeCell ref="A103:I103"/>
    <mergeCell ref="A104:I104"/>
    <mergeCell ref="A105:I105"/>
    <mergeCell ref="A106:I106"/>
    <mergeCell ref="A119:I119"/>
    <mergeCell ref="A120:I120"/>
    <mergeCell ref="A121:I121"/>
    <mergeCell ref="A122:I122"/>
    <mergeCell ref="A123:I123"/>
    <mergeCell ref="A124:I124"/>
    <mergeCell ref="A113:I113"/>
    <mergeCell ref="A114:I114"/>
    <mergeCell ref="A115:I115"/>
    <mergeCell ref="A116:I116"/>
    <mergeCell ref="A117:I117"/>
    <mergeCell ref="A118:I118"/>
    <mergeCell ref="A131:I131"/>
    <mergeCell ref="A132:I132"/>
    <mergeCell ref="A133:I133"/>
    <mergeCell ref="A134:I134"/>
    <mergeCell ref="A135:I135"/>
    <mergeCell ref="A136:I136"/>
    <mergeCell ref="A125:I125"/>
    <mergeCell ref="A126:I126"/>
    <mergeCell ref="A127:I127"/>
    <mergeCell ref="A128:I128"/>
    <mergeCell ref="A129:I129"/>
    <mergeCell ref="A130:I130"/>
    <mergeCell ref="I153:K153"/>
    <mergeCell ref="A143:I143"/>
    <mergeCell ref="A144:I144"/>
    <mergeCell ref="A147:P147"/>
    <mergeCell ref="A148:P148"/>
    <mergeCell ref="A150:P150"/>
    <mergeCell ref="A151:P151"/>
    <mergeCell ref="A137:I137"/>
    <mergeCell ref="A138:I138"/>
    <mergeCell ref="A139:I139"/>
    <mergeCell ref="A140:I140"/>
    <mergeCell ref="A141:I141"/>
    <mergeCell ref="A142:I14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Сводка затрат</vt:lpstr>
      <vt:lpstr>ССРСС </vt:lpstr>
      <vt:lpstr>Цена МАТ и ОБ по ТКП</vt:lpstr>
      <vt:lpstr>ИЦИ</vt:lpstr>
      <vt:lpstr>02-01-01СМР ВЛ</vt:lpstr>
      <vt:lpstr>02-01-02СМР ВЛИ</vt:lpstr>
      <vt:lpstr>02-01-03СМР КСО </vt:lpstr>
      <vt:lpstr>02-01-04СМР КТПН</vt:lpstr>
      <vt:lpstr>'02-01-01СМР ВЛ'!Заголовки_для_печати</vt:lpstr>
      <vt:lpstr>'02-01-02СМР ВЛИ'!Заголовки_для_печати</vt:lpstr>
      <vt:lpstr>'02-01-03СМР КСО '!Заголовки_для_печати</vt:lpstr>
      <vt:lpstr>'02-01-04СМР КТПН'!Заголовки_для_печати</vt:lpstr>
      <vt:lpstr>'ССРСС '!Заголовки_для_печати</vt:lpstr>
      <vt:lpstr>'02-01-01СМР ВЛ'!Область_печати</vt:lpstr>
      <vt:lpstr>'02-01-02СМР ВЛИ'!Область_печати</vt:lpstr>
      <vt:lpstr>'02-01-03СМР КСО '!Область_печати</vt:lpstr>
      <vt:lpstr>'02-01-04СМР КТПН'!Область_печати</vt:lpstr>
      <vt:lpstr>'ССРСС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Лиморенко Анна Игоревна</cp:lastModifiedBy>
  <dcterms:created xsi:type="dcterms:W3CDTF">2025-10-29T08:34:04Z</dcterms:created>
  <dcterms:modified xsi:type="dcterms:W3CDTF">2025-11-01T01:37:38Z</dcterms:modified>
</cp:coreProperties>
</file>